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F:\Dad\Aquarium\Reef Moonshiners Elements\Reef Moonshiner's Toolset\"/>
    </mc:Choice>
  </mc:AlternateContent>
  <xr:revisionPtr revIDLastSave="0" documentId="13_ncr:1_{7F1A5E97-EFE4-4489-B9D1-92D3E33BF956}" xr6:coauthVersionLast="47" xr6:coauthVersionMax="47" xr10:uidLastSave="{00000000-0000-0000-0000-000000000000}"/>
  <workbookProtection workbookAlgorithmName="SHA-512" workbookHashValue="+p+8pSrWNqr93RBC2LGPT1pMQlruEbn9EXaDtentX9aE3MGYOVW6cZDpzevVW8SGGeXLkpn2FBKXdQfuwhlZPg==" workbookSaltValue="8yq4xhyKsAaJG0FjSaHpaQ==" workbookSpinCount="100000" lockStructure="1"/>
  <bookViews>
    <workbookView xWindow="-110" yWindow="-110" windowWidth="38620" windowHeight="21220" xr2:uid="{576AECDD-B35E-4A7C-AC8C-A03746ACCEFE}"/>
  </bookViews>
  <sheets>
    <sheet name="STARTUP" sheetId="4" r:id="rId1"/>
    <sheet name="ATI ICP Assessment tool" sheetId="1" r:id="rId2"/>
    <sheet name="RM ICP-OES Assessment tool" sheetId="5" r:id="rId3"/>
    <sheet name="RM ICP-MS Assessment tool" sheetId="6" r:id="rId4"/>
    <sheet name="Classic Calculator" sheetId="3" r:id="rId5"/>
  </sheets>
  <definedNames>
    <definedName name="_xlnm.Print_Area" localSheetId="1">'ATI ICP Assessment tool'!$C$2:$M$732</definedName>
    <definedName name="_xlnm.Print_Area" localSheetId="3">'RM ICP-MS Assessment tool'!$C$2:$M$823</definedName>
    <definedName name="_xlnm.Print_Area" localSheetId="2">'RM ICP-OES Assessment tool'!$C$2:$M$783</definedName>
    <definedName name="_xlnm.Print_Area" localSheetId="0">STARTUP!$B$2:$L$23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7" i="6" l="1"/>
  <c r="E480" i="6"/>
  <c r="E512" i="1"/>
  <c r="E398" i="6"/>
  <c r="E391" i="6"/>
  <c r="E284" i="6" l="1"/>
  <c r="E285" i="6" s="1"/>
  <c r="G767" i="6" s="1"/>
  <c r="E277" i="6"/>
  <c r="E253" i="6"/>
  <c r="E246" i="6"/>
  <c r="M46" i="3"/>
  <c r="M44" i="3"/>
  <c r="K618" i="6"/>
  <c r="P569" i="6"/>
  <c r="R569" i="6" s="1"/>
  <c r="E563" i="6"/>
  <c r="K553" i="6"/>
  <c r="H782" i="6"/>
  <c r="E782" i="6"/>
  <c r="E353" i="6"/>
  <c r="P359" i="6"/>
  <c r="R359" i="6" s="1"/>
  <c r="P352" i="6"/>
  <c r="R352" i="6" s="1"/>
  <c r="E346" i="6"/>
  <c r="K337" i="6"/>
  <c r="E222" i="6"/>
  <c r="E215" i="6"/>
  <c r="K206" i="6"/>
  <c r="K650" i="1"/>
  <c r="I650" i="1"/>
  <c r="H650" i="1"/>
  <c r="E650" i="1"/>
  <c r="P139" i="1"/>
  <c r="R139" i="1" s="1"/>
  <c r="V139" i="1" s="1"/>
  <c r="W139" i="1" s="1"/>
  <c r="E133" i="1"/>
  <c r="K124" i="1"/>
  <c r="H811" i="6"/>
  <c r="H781" i="6"/>
  <c r="H780" i="6"/>
  <c r="E780" i="6"/>
  <c r="K773" i="6"/>
  <c r="I773" i="6"/>
  <c r="H773" i="6"/>
  <c r="E773" i="6"/>
  <c r="E768" i="6"/>
  <c r="H767" i="6"/>
  <c r="H766" i="6"/>
  <c r="E766" i="6"/>
  <c r="H765" i="6"/>
  <c r="H764" i="6"/>
  <c r="E764" i="6"/>
  <c r="H763" i="6"/>
  <c r="H762" i="6"/>
  <c r="E762" i="6"/>
  <c r="H761" i="6"/>
  <c r="H760" i="6"/>
  <c r="E760" i="6"/>
  <c r="K759" i="6"/>
  <c r="I759" i="6"/>
  <c r="H759" i="6"/>
  <c r="E759" i="6"/>
  <c r="K758" i="6"/>
  <c r="I758" i="6"/>
  <c r="H758" i="6"/>
  <c r="E758" i="6"/>
  <c r="K757" i="6"/>
  <c r="I757" i="6"/>
  <c r="H757" i="6"/>
  <c r="E757" i="6"/>
  <c r="E749" i="6"/>
  <c r="K748" i="6"/>
  <c r="I748" i="6"/>
  <c r="H748" i="6"/>
  <c r="E748" i="6"/>
  <c r="K747" i="6"/>
  <c r="I747" i="6"/>
  <c r="H747" i="6"/>
  <c r="E747" i="6"/>
  <c r="K746" i="6"/>
  <c r="I746" i="6"/>
  <c r="H746" i="6"/>
  <c r="E746" i="6"/>
  <c r="K745" i="6"/>
  <c r="I745" i="6"/>
  <c r="H745" i="6"/>
  <c r="E745" i="6"/>
  <c r="K744" i="6"/>
  <c r="I744" i="6"/>
  <c r="H744" i="6"/>
  <c r="E744" i="6"/>
  <c r="K743" i="6"/>
  <c r="I743" i="6"/>
  <c r="H743" i="6"/>
  <c r="E743" i="6"/>
  <c r="K742" i="6"/>
  <c r="I742" i="6"/>
  <c r="H742" i="6"/>
  <c r="E742" i="6"/>
  <c r="K741" i="6"/>
  <c r="I741" i="6"/>
  <c r="H741" i="6"/>
  <c r="E741" i="6"/>
  <c r="K722" i="6"/>
  <c r="K709" i="6"/>
  <c r="K689" i="6"/>
  <c r="K676" i="6"/>
  <c r="K663" i="6"/>
  <c r="K650" i="6"/>
  <c r="K631" i="6"/>
  <c r="K605" i="6"/>
  <c r="K592" i="6"/>
  <c r="K579" i="6"/>
  <c r="K540" i="6"/>
  <c r="P536" i="6"/>
  <c r="R536" i="6" s="1"/>
  <c r="E530" i="6"/>
  <c r="K520" i="6"/>
  <c r="E511" i="6"/>
  <c r="G768" i="6" s="1"/>
  <c r="K502" i="6"/>
  <c r="R493" i="6"/>
  <c r="E488" i="6"/>
  <c r="G781" i="6" s="1"/>
  <c r="R486" i="6"/>
  <c r="K471" i="6"/>
  <c r="P467" i="6"/>
  <c r="R467" i="6" s="1"/>
  <c r="E461" i="6"/>
  <c r="K452" i="6"/>
  <c r="P448" i="6"/>
  <c r="R448" i="6" s="1"/>
  <c r="V448" i="6" s="1"/>
  <c r="W448" i="6" s="1"/>
  <c r="E442" i="6"/>
  <c r="H443" i="6" s="1"/>
  <c r="J759" i="6" s="1"/>
  <c r="K432" i="6"/>
  <c r="P428" i="6"/>
  <c r="R428" i="6" s="1"/>
  <c r="E422" i="6"/>
  <c r="H423" i="6" s="1"/>
  <c r="J758" i="6" s="1"/>
  <c r="K413" i="6"/>
  <c r="R404" i="6"/>
  <c r="E399" i="6"/>
  <c r="G761" i="6" s="1"/>
  <c r="R397" i="6"/>
  <c r="V397" i="6" s="1"/>
  <c r="W397" i="6" s="1"/>
  <c r="K382" i="6"/>
  <c r="K368" i="6"/>
  <c r="E328" i="6"/>
  <c r="G749" i="6" s="1"/>
  <c r="K319" i="6"/>
  <c r="P315" i="6"/>
  <c r="R315" i="6" s="1"/>
  <c r="V315" i="6" s="1"/>
  <c r="W315" i="6" s="1"/>
  <c r="E309" i="6"/>
  <c r="K299" i="6"/>
  <c r="R290" i="6"/>
  <c r="R283" i="6"/>
  <c r="K268" i="6"/>
  <c r="R259" i="6"/>
  <c r="V259" i="6" s="1"/>
  <c r="W259" i="6" s="1"/>
  <c r="R252" i="6"/>
  <c r="K237" i="6"/>
  <c r="R228" i="6"/>
  <c r="R221" i="6"/>
  <c r="Q202" i="6"/>
  <c r="P202" i="6"/>
  <c r="E196" i="6"/>
  <c r="K186" i="6"/>
  <c r="K168" i="6"/>
  <c r="P164" i="6"/>
  <c r="R164" i="6" s="1"/>
  <c r="E158" i="6"/>
  <c r="H159" i="6" s="1"/>
  <c r="J745" i="6" s="1"/>
  <c r="K149" i="6"/>
  <c r="P145" i="6"/>
  <c r="R145" i="6" s="1"/>
  <c r="E139" i="6"/>
  <c r="E140" i="6" s="1"/>
  <c r="G741" i="6" s="1"/>
  <c r="H795" i="6" s="1"/>
  <c r="K130" i="6"/>
  <c r="P126" i="6"/>
  <c r="R126" i="6" s="1"/>
  <c r="V126" i="6" s="1"/>
  <c r="W126" i="6" s="1"/>
  <c r="E120" i="6"/>
  <c r="H121" i="6" s="1"/>
  <c r="J743" i="6" s="1"/>
  <c r="K111" i="6"/>
  <c r="P107" i="6"/>
  <c r="R107" i="6" s="1"/>
  <c r="V107" i="6" s="1"/>
  <c r="W107" i="6" s="1"/>
  <c r="E101" i="6"/>
  <c r="H102" i="6" s="1"/>
  <c r="J744" i="6" s="1"/>
  <c r="K92" i="6"/>
  <c r="P88" i="6"/>
  <c r="R88" i="6" s="1"/>
  <c r="E82" i="6"/>
  <c r="K73" i="6"/>
  <c r="P69" i="6"/>
  <c r="R69" i="6" s="1"/>
  <c r="E63" i="6"/>
  <c r="E64" i="6" s="1"/>
  <c r="G742" i="6" s="1"/>
  <c r="H796" i="6" s="1"/>
  <c r="K54" i="6"/>
  <c r="K34" i="6"/>
  <c r="E24" i="6"/>
  <c r="K15" i="6"/>
  <c r="G7" i="6"/>
  <c r="K638" i="5"/>
  <c r="K625" i="5"/>
  <c r="K710" i="5"/>
  <c r="I710" i="5"/>
  <c r="H710" i="5"/>
  <c r="E710" i="5"/>
  <c r="E443" i="5"/>
  <c r="P449" i="5"/>
  <c r="R449" i="5" s="1"/>
  <c r="V449" i="5" s="1"/>
  <c r="W449" i="5" s="1"/>
  <c r="K434" i="5"/>
  <c r="K235" i="1"/>
  <c r="K350" i="5"/>
  <c r="K684" i="5"/>
  <c r="K671" i="5"/>
  <c r="K612" i="5"/>
  <c r="K599" i="5"/>
  <c r="K554" i="5"/>
  <c r="H772" i="5"/>
  <c r="H743" i="5"/>
  <c r="H742" i="5"/>
  <c r="E742" i="5"/>
  <c r="K735" i="5"/>
  <c r="I735" i="5"/>
  <c r="H735" i="5"/>
  <c r="E735" i="5"/>
  <c r="E730" i="5"/>
  <c r="H729" i="5"/>
  <c r="H728" i="5"/>
  <c r="E728" i="5"/>
  <c r="H727" i="5"/>
  <c r="H726" i="5"/>
  <c r="E726" i="5"/>
  <c r="H725" i="5"/>
  <c r="H724" i="5"/>
  <c r="E724" i="5"/>
  <c r="H723" i="5"/>
  <c r="H722" i="5"/>
  <c r="E722" i="5"/>
  <c r="K721" i="5"/>
  <c r="I721" i="5"/>
  <c r="H721" i="5"/>
  <c r="E721" i="5"/>
  <c r="K720" i="5"/>
  <c r="I720" i="5"/>
  <c r="H720" i="5"/>
  <c r="E720" i="5"/>
  <c r="K719" i="5"/>
  <c r="I719" i="5"/>
  <c r="H719" i="5"/>
  <c r="E719" i="5"/>
  <c r="E711" i="5"/>
  <c r="K709" i="5"/>
  <c r="I709" i="5"/>
  <c r="H709" i="5"/>
  <c r="E709" i="5"/>
  <c r="K708" i="5"/>
  <c r="I708" i="5"/>
  <c r="H708" i="5"/>
  <c r="E708" i="5"/>
  <c r="K707" i="5"/>
  <c r="I707" i="5"/>
  <c r="H707" i="5"/>
  <c r="E707" i="5"/>
  <c r="K706" i="5"/>
  <c r="I706" i="5"/>
  <c r="H706" i="5"/>
  <c r="E706" i="5"/>
  <c r="K705" i="5"/>
  <c r="I705" i="5"/>
  <c r="H705" i="5"/>
  <c r="E705" i="5"/>
  <c r="K704" i="5"/>
  <c r="I704" i="5"/>
  <c r="H704" i="5"/>
  <c r="E704" i="5"/>
  <c r="K703" i="5"/>
  <c r="I703" i="5"/>
  <c r="H703" i="5"/>
  <c r="E703" i="5"/>
  <c r="K580" i="5"/>
  <c r="K567" i="5"/>
  <c r="K541" i="5"/>
  <c r="K522" i="5"/>
  <c r="P518" i="5"/>
  <c r="R518" i="5" s="1"/>
  <c r="V518" i="5" s="1"/>
  <c r="W518" i="5" s="1"/>
  <c r="E512" i="5"/>
  <c r="K502" i="5"/>
  <c r="E493" i="5"/>
  <c r="G730" i="5" s="1"/>
  <c r="K484" i="5"/>
  <c r="R475" i="5"/>
  <c r="V475" i="5" s="1"/>
  <c r="W475" i="5" s="1"/>
  <c r="E469" i="5"/>
  <c r="E470" i="5" s="1"/>
  <c r="G743" i="5" s="1"/>
  <c r="R468" i="5"/>
  <c r="V468" i="5" s="1"/>
  <c r="W468" i="5" s="1"/>
  <c r="E462" i="5"/>
  <c r="K453" i="5"/>
  <c r="K337" i="5"/>
  <c r="P290" i="5"/>
  <c r="R290" i="5" s="1"/>
  <c r="V290" i="5" s="1"/>
  <c r="W290" i="5" s="1"/>
  <c r="E284" i="5"/>
  <c r="E285" i="5" s="1"/>
  <c r="G729" i="5" s="1"/>
  <c r="P283" i="5"/>
  <c r="R283" i="5" s="1"/>
  <c r="V283" i="5" s="1"/>
  <c r="W283" i="5" s="1"/>
  <c r="E277" i="5"/>
  <c r="K268" i="5"/>
  <c r="P259" i="5"/>
  <c r="R259" i="5" s="1"/>
  <c r="V259" i="5" s="1"/>
  <c r="W259" i="5" s="1"/>
  <c r="E253" i="5"/>
  <c r="E254" i="5" s="1"/>
  <c r="G727" i="5" s="1"/>
  <c r="P252" i="5"/>
  <c r="R252" i="5" s="1"/>
  <c r="V252" i="5" s="1"/>
  <c r="W252" i="5" s="1"/>
  <c r="E246" i="5"/>
  <c r="K237" i="5"/>
  <c r="P228" i="5"/>
  <c r="R228" i="5" s="1"/>
  <c r="E222" i="5"/>
  <c r="E223" i="5" s="1"/>
  <c r="G725" i="5" s="1"/>
  <c r="P221" i="5"/>
  <c r="R221" i="5" s="1"/>
  <c r="E215" i="5"/>
  <c r="K206" i="5"/>
  <c r="P386" i="5"/>
  <c r="R386" i="5" s="1"/>
  <c r="E380" i="5"/>
  <c r="E381" i="5" s="1"/>
  <c r="G723" i="5" s="1"/>
  <c r="P379" i="5"/>
  <c r="R379" i="5" s="1"/>
  <c r="E373" i="5"/>
  <c r="K364" i="5"/>
  <c r="P430" i="5"/>
  <c r="R430" i="5" s="1"/>
  <c r="V430" i="5" s="1"/>
  <c r="W430" i="5" s="1"/>
  <c r="E424" i="5"/>
  <c r="K414" i="5"/>
  <c r="P410" i="5"/>
  <c r="R410" i="5" s="1"/>
  <c r="V410" i="5" s="1"/>
  <c r="W410" i="5" s="1"/>
  <c r="E404" i="5"/>
  <c r="H405" i="5" s="1"/>
  <c r="J720" i="5" s="1"/>
  <c r="K395" i="5"/>
  <c r="Q202" i="5"/>
  <c r="P202" i="5"/>
  <c r="E196" i="5"/>
  <c r="K186" i="5"/>
  <c r="E328" i="5"/>
  <c r="G711" i="5" s="1"/>
  <c r="K319" i="5"/>
  <c r="K651" i="5"/>
  <c r="P315" i="5"/>
  <c r="R315" i="5" s="1"/>
  <c r="V315" i="5" s="1"/>
  <c r="W315" i="5" s="1"/>
  <c r="E309" i="5"/>
  <c r="H310" i="5" s="1"/>
  <c r="J709" i="5" s="1"/>
  <c r="K299" i="5"/>
  <c r="P88" i="5"/>
  <c r="R88" i="5" s="1"/>
  <c r="V88" i="5" s="1"/>
  <c r="W88" i="5" s="1"/>
  <c r="E82" i="5"/>
  <c r="K73" i="5"/>
  <c r="P164" i="5"/>
  <c r="R164" i="5" s="1"/>
  <c r="E158" i="5"/>
  <c r="K149" i="5"/>
  <c r="P107" i="5"/>
  <c r="R107" i="5" s="1"/>
  <c r="V107" i="5" s="1"/>
  <c r="W107" i="5" s="1"/>
  <c r="E101" i="5"/>
  <c r="K92" i="5"/>
  <c r="P126" i="5"/>
  <c r="R126" i="5" s="1"/>
  <c r="V126" i="5" s="1"/>
  <c r="W126" i="5" s="1"/>
  <c r="E120" i="5"/>
  <c r="H121" i="5" s="1"/>
  <c r="J705" i="5" s="1"/>
  <c r="K111" i="5"/>
  <c r="P69" i="5"/>
  <c r="R69" i="5" s="1"/>
  <c r="E63" i="5"/>
  <c r="K54" i="5"/>
  <c r="K168" i="5"/>
  <c r="P145" i="5"/>
  <c r="R145" i="5" s="1"/>
  <c r="V145" i="5" s="1"/>
  <c r="W145" i="5" s="1"/>
  <c r="E139" i="5"/>
  <c r="H140" i="5" s="1"/>
  <c r="J703" i="5" s="1"/>
  <c r="K130" i="5"/>
  <c r="K34" i="5"/>
  <c r="E24" i="5"/>
  <c r="K15" i="5"/>
  <c r="G7" i="5"/>
  <c r="H692" i="1"/>
  <c r="H691" i="1"/>
  <c r="E691" i="1"/>
  <c r="E519" i="1"/>
  <c r="R525" i="1"/>
  <c r="R518" i="1"/>
  <c r="K503" i="1"/>
  <c r="K249" i="1"/>
  <c r="K320" i="1"/>
  <c r="K565" i="1"/>
  <c r="K281" i="1"/>
  <c r="K181" i="1"/>
  <c r="G7" i="1"/>
  <c r="K15" i="1"/>
  <c r="E24" i="1"/>
  <c r="K34" i="1"/>
  <c r="K54" i="1"/>
  <c r="E63" i="1"/>
  <c r="P69" i="1"/>
  <c r="R69" i="1" s="1"/>
  <c r="K73" i="1"/>
  <c r="K86" i="1"/>
  <c r="E95" i="1"/>
  <c r="P101" i="1"/>
  <c r="R101" i="1" s="1"/>
  <c r="K105" i="1"/>
  <c r="E114" i="1"/>
  <c r="P120" i="1"/>
  <c r="R120" i="1" s="1"/>
  <c r="K143" i="1"/>
  <c r="E152" i="1"/>
  <c r="P158" i="1"/>
  <c r="R158" i="1" s="1"/>
  <c r="K162" i="1"/>
  <c r="E171" i="1"/>
  <c r="P177" i="1"/>
  <c r="R177" i="1" s="1"/>
  <c r="E191" i="1"/>
  <c r="P197" i="1"/>
  <c r="R197" i="1" s="1"/>
  <c r="K202" i="1"/>
  <c r="R207" i="1"/>
  <c r="V207" i="1" s="1"/>
  <c r="W207" i="1" s="1"/>
  <c r="H205" i="1" s="1"/>
  <c r="J655" i="1" s="1"/>
  <c r="R211" i="1"/>
  <c r="V211" i="1" s="1"/>
  <c r="W211" i="1" s="1"/>
  <c r="R215" i="1"/>
  <c r="K263" i="1"/>
  <c r="E272" i="1"/>
  <c r="G660" i="1" s="1"/>
  <c r="E291" i="1"/>
  <c r="P297" i="1"/>
  <c r="Q297" i="1"/>
  <c r="K301" i="1"/>
  <c r="E310" i="1"/>
  <c r="P316" i="1"/>
  <c r="R316" i="1" s="1"/>
  <c r="E330" i="1"/>
  <c r="P336" i="1"/>
  <c r="R336" i="1" s="1"/>
  <c r="V336" i="1" s="1"/>
  <c r="W336" i="1" s="1"/>
  <c r="K340" i="1"/>
  <c r="E349" i="1"/>
  <c r="P355" i="1"/>
  <c r="R355" i="1" s="1"/>
  <c r="E356" i="1"/>
  <c r="E357" i="1" s="1"/>
  <c r="G672" i="1" s="1"/>
  <c r="P362" i="1"/>
  <c r="R362" i="1" s="1"/>
  <c r="K371" i="1"/>
  <c r="K384" i="1"/>
  <c r="K397" i="1"/>
  <c r="E406" i="1"/>
  <c r="P412" i="1"/>
  <c r="R412" i="1" s="1"/>
  <c r="E413" i="1"/>
  <c r="E414" i="1" s="1"/>
  <c r="G674" i="1" s="1"/>
  <c r="P419" i="1"/>
  <c r="R419" i="1" s="1"/>
  <c r="K428" i="1"/>
  <c r="E437" i="1"/>
  <c r="P443" i="1"/>
  <c r="R443" i="1" s="1"/>
  <c r="E444" i="1"/>
  <c r="E445" i="1" s="1"/>
  <c r="G676" i="1" s="1"/>
  <c r="P450" i="1"/>
  <c r="R450" i="1" s="1"/>
  <c r="K459" i="1"/>
  <c r="E468" i="1"/>
  <c r="P474" i="1"/>
  <c r="R474" i="1" s="1"/>
  <c r="E475" i="1"/>
  <c r="E476" i="1" s="1"/>
  <c r="G678" i="1" s="1"/>
  <c r="P481" i="1"/>
  <c r="R481" i="1" s="1"/>
  <c r="K490" i="1"/>
  <c r="K534" i="1"/>
  <c r="K547" i="1"/>
  <c r="E556" i="1"/>
  <c r="G679" i="1" s="1"/>
  <c r="E575" i="1"/>
  <c r="P581" i="1"/>
  <c r="R581" i="1" s="1"/>
  <c r="K585" i="1"/>
  <c r="K603" i="1"/>
  <c r="K616" i="1"/>
  <c r="K629" i="1"/>
  <c r="E647" i="1"/>
  <c r="H647" i="1"/>
  <c r="I647" i="1"/>
  <c r="K647" i="1"/>
  <c r="E648" i="1"/>
  <c r="H648" i="1"/>
  <c r="I648" i="1"/>
  <c r="K648" i="1"/>
  <c r="E649" i="1"/>
  <c r="H649" i="1"/>
  <c r="I649" i="1"/>
  <c r="K649" i="1"/>
  <c r="E651" i="1"/>
  <c r="H651" i="1"/>
  <c r="I651" i="1"/>
  <c r="K651" i="1"/>
  <c r="E652" i="1"/>
  <c r="H652" i="1"/>
  <c r="I652" i="1"/>
  <c r="K652" i="1"/>
  <c r="E653" i="1"/>
  <c r="H653" i="1"/>
  <c r="I653" i="1"/>
  <c r="K653" i="1"/>
  <c r="E654" i="1"/>
  <c r="G654" i="1"/>
  <c r="H655" i="1"/>
  <c r="I655" i="1"/>
  <c r="K655" i="1"/>
  <c r="G656" i="1"/>
  <c r="H657" i="1"/>
  <c r="I657" i="1"/>
  <c r="K657" i="1"/>
  <c r="G658" i="1"/>
  <c r="H659" i="1"/>
  <c r="E660" i="1"/>
  <c r="E668" i="1"/>
  <c r="H668" i="1"/>
  <c r="I668" i="1"/>
  <c r="K668" i="1"/>
  <c r="E669" i="1"/>
  <c r="H669" i="1"/>
  <c r="I669" i="1"/>
  <c r="K669" i="1"/>
  <c r="E670" i="1"/>
  <c r="H670" i="1"/>
  <c r="I670" i="1"/>
  <c r="K670" i="1"/>
  <c r="E671" i="1"/>
  <c r="H671" i="1"/>
  <c r="H672" i="1"/>
  <c r="E673" i="1"/>
  <c r="H673" i="1"/>
  <c r="H674" i="1"/>
  <c r="E675" i="1"/>
  <c r="H675" i="1"/>
  <c r="H676" i="1"/>
  <c r="E677" i="1"/>
  <c r="H677" i="1"/>
  <c r="H678" i="1"/>
  <c r="E679" i="1"/>
  <c r="E684" i="1"/>
  <c r="H684" i="1"/>
  <c r="I684" i="1"/>
  <c r="K684" i="1"/>
  <c r="H721" i="1"/>
  <c r="M92" i="3"/>
  <c r="J92" i="3"/>
  <c r="M90" i="3"/>
  <c r="J90" i="3"/>
  <c r="M84" i="3"/>
  <c r="M82" i="3"/>
  <c r="M76" i="3"/>
  <c r="Y76" i="3" s="1"/>
  <c r="S76" i="3" s="1"/>
  <c r="M74" i="3"/>
  <c r="Y74" i="3" s="1"/>
  <c r="S74" i="3" s="1"/>
  <c r="M72" i="3"/>
  <c r="Y72" i="3" s="1"/>
  <c r="S72" i="3" s="1"/>
  <c r="M66" i="3"/>
  <c r="Y66" i="3" s="1"/>
  <c r="S66" i="3" s="1"/>
  <c r="M64" i="3"/>
  <c r="Y64" i="3" s="1"/>
  <c r="S64" i="3" s="1"/>
  <c r="Y62" i="3"/>
  <c r="S62" i="3" s="1"/>
  <c r="M62" i="3"/>
  <c r="M60" i="3"/>
  <c r="Y60" i="3" s="1"/>
  <c r="S60" i="3" s="1"/>
  <c r="M54" i="3"/>
  <c r="M52" i="3"/>
  <c r="Y52" i="3" s="1"/>
  <c r="S52" i="3" s="1"/>
  <c r="M50" i="3"/>
  <c r="M48" i="3"/>
  <c r="M42" i="3"/>
  <c r="M40" i="3"/>
  <c r="M38" i="3"/>
  <c r="M36" i="3"/>
  <c r="M34" i="3"/>
  <c r="M32" i="3"/>
  <c r="M30" i="3"/>
  <c r="M28" i="3"/>
  <c r="M26" i="3"/>
  <c r="Y26" i="3" s="1"/>
  <c r="S26" i="3" s="1"/>
  <c r="M24" i="3"/>
  <c r="Y24" i="3" s="1"/>
  <c r="S24" i="3" s="1"/>
  <c r="M22" i="3"/>
  <c r="Y22" i="3" s="1"/>
  <c r="S22" i="3" s="1"/>
  <c r="M17" i="3"/>
  <c r="M15" i="3"/>
  <c r="Y15" i="3" s="1"/>
  <c r="S15" i="3" s="1"/>
  <c r="Y13" i="3"/>
  <c r="S13" i="3" s="1"/>
  <c r="M13" i="3"/>
  <c r="M11" i="3"/>
  <c r="F6" i="3"/>
  <c r="N52" i="3" s="1"/>
  <c r="N46" i="3" l="1"/>
  <c r="V46" i="3" s="1"/>
  <c r="N44" i="3"/>
  <c r="V44" i="3" s="1"/>
  <c r="V569" i="6"/>
  <c r="W569" i="6" s="1"/>
  <c r="H564" i="6" s="1"/>
  <c r="S569" i="6"/>
  <c r="E310" i="6"/>
  <c r="G747" i="6" s="1"/>
  <c r="H801" i="6" s="1"/>
  <c r="V352" i="6"/>
  <c r="W352" i="6" s="1"/>
  <c r="S352" i="6"/>
  <c r="V359" i="6"/>
  <c r="W359" i="6" s="1"/>
  <c r="S359" i="6"/>
  <c r="H134" i="1"/>
  <c r="J650" i="1" s="1"/>
  <c r="S139" i="1"/>
  <c r="X139" i="1" s="1"/>
  <c r="E134" i="1" s="1"/>
  <c r="G650" i="1" s="1"/>
  <c r="H513" i="5"/>
  <c r="J735" i="5" s="1"/>
  <c r="H425" i="5"/>
  <c r="J721" i="5" s="1"/>
  <c r="H102" i="5"/>
  <c r="J706" i="5" s="1"/>
  <c r="H83" i="5"/>
  <c r="J708" i="5" s="1"/>
  <c r="H140" i="6"/>
  <c r="J741" i="6" s="1"/>
  <c r="E443" i="6"/>
  <c r="G759" i="6" s="1"/>
  <c r="E423" i="6"/>
  <c r="G758" i="6" s="1"/>
  <c r="H805" i="6" s="1"/>
  <c r="H64" i="6"/>
  <c r="J742" i="6" s="1"/>
  <c r="E102" i="6"/>
  <c r="G744" i="6" s="1"/>
  <c r="AC798" i="6" s="1"/>
  <c r="AD798" i="6" s="1"/>
  <c r="AE798" i="6" s="1"/>
  <c r="AG798" i="6" s="1"/>
  <c r="S397" i="6"/>
  <c r="X397" i="6" s="1"/>
  <c r="E392" i="6" s="1"/>
  <c r="G760" i="6" s="1"/>
  <c r="H807" i="6" s="1"/>
  <c r="R202" i="6"/>
  <c r="V202" i="6" s="1"/>
  <c r="W202" i="6" s="1"/>
  <c r="H197" i="6" s="1"/>
  <c r="J757" i="6" s="1"/>
  <c r="V404" i="6"/>
  <c r="W404" i="6" s="1"/>
  <c r="S404" i="6"/>
  <c r="V252" i="6"/>
  <c r="W252" i="6" s="1"/>
  <c r="S252" i="6"/>
  <c r="V221" i="6"/>
  <c r="W221" i="6" s="1"/>
  <c r="S221" i="6"/>
  <c r="V467" i="6"/>
  <c r="W467" i="6" s="1"/>
  <c r="H462" i="6" s="1"/>
  <c r="J748" i="6" s="1"/>
  <c r="S467" i="6"/>
  <c r="V290" i="6"/>
  <c r="W290" i="6" s="1"/>
  <c r="S290" i="6"/>
  <c r="V493" i="6"/>
  <c r="W493" i="6" s="1"/>
  <c r="S493" i="6"/>
  <c r="V69" i="6"/>
  <c r="W69" i="6" s="1"/>
  <c r="S69" i="6"/>
  <c r="V145" i="6"/>
  <c r="W145" i="6" s="1"/>
  <c r="S145" i="6"/>
  <c r="V228" i="6"/>
  <c r="W228" i="6" s="1"/>
  <c r="S228" i="6"/>
  <c r="V283" i="6"/>
  <c r="W283" i="6" s="1"/>
  <c r="S283" i="6"/>
  <c r="V486" i="6"/>
  <c r="W486" i="6" s="1"/>
  <c r="S486" i="6"/>
  <c r="S107" i="6"/>
  <c r="X107" i="6" s="1"/>
  <c r="H310" i="6"/>
  <c r="J747" i="6" s="1"/>
  <c r="S259" i="6"/>
  <c r="X259" i="6" s="1"/>
  <c r="E254" i="6" s="1"/>
  <c r="G765" i="6" s="1"/>
  <c r="E159" i="6"/>
  <c r="G745" i="6" s="1"/>
  <c r="H799" i="6" s="1"/>
  <c r="S126" i="6"/>
  <c r="X126" i="6" s="1"/>
  <c r="S315" i="6"/>
  <c r="X315" i="6" s="1"/>
  <c r="V164" i="6"/>
  <c r="W164" i="6" s="1"/>
  <c r="S164" i="6"/>
  <c r="S536" i="6"/>
  <c r="V536" i="6"/>
  <c r="W536" i="6" s="1"/>
  <c r="H531" i="6" s="1"/>
  <c r="J773" i="6" s="1"/>
  <c r="V88" i="6"/>
  <c r="W88" i="6" s="1"/>
  <c r="H83" i="6" s="1"/>
  <c r="J746" i="6" s="1"/>
  <c r="S88" i="6"/>
  <c r="S448" i="6"/>
  <c r="X448" i="6" s="1"/>
  <c r="V428" i="6"/>
  <c r="W428" i="6" s="1"/>
  <c r="S428" i="6"/>
  <c r="E121" i="6"/>
  <c r="G743" i="6" s="1"/>
  <c r="H797" i="6" s="1"/>
  <c r="H444" i="5"/>
  <c r="J710" i="5" s="1"/>
  <c r="S449" i="5"/>
  <c r="X449" i="5" s="1"/>
  <c r="E444" i="5" s="1"/>
  <c r="G710" i="5" s="1"/>
  <c r="E121" i="5"/>
  <c r="G705" i="5" s="1"/>
  <c r="H758" i="5" s="1"/>
  <c r="R202" i="5"/>
  <c r="S202" i="5" s="1"/>
  <c r="E405" i="5"/>
  <c r="G720" i="5" s="1"/>
  <c r="S145" i="5"/>
  <c r="X145" i="5" s="1"/>
  <c r="E140" i="5" s="1"/>
  <c r="G703" i="5" s="1"/>
  <c r="H756" i="5" s="1"/>
  <c r="S518" i="5"/>
  <c r="X518" i="5" s="1"/>
  <c r="E513" i="5" s="1"/>
  <c r="G735" i="5" s="1"/>
  <c r="AC773" i="5" s="1"/>
  <c r="AD773" i="5" s="1"/>
  <c r="AE773" i="5" s="1"/>
  <c r="AG773" i="5" s="1"/>
  <c r="S252" i="5"/>
  <c r="X252" i="5" s="1"/>
  <c r="E247" i="5" s="1"/>
  <c r="G726" i="5" s="1"/>
  <c r="H770" i="5" s="1"/>
  <c r="S259" i="5"/>
  <c r="X259" i="5" s="1"/>
  <c r="S475" i="5"/>
  <c r="X475" i="5" s="1"/>
  <c r="S107" i="5"/>
  <c r="X107" i="5" s="1"/>
  <c r="E102" i="5" s="1"/>
  <c r="G706" i="5" s="1"/>
  <c r="S164" i="5"/>
  <c r="V164" i="5"/>
  <c r="W164" i="5" s="1"/>
  <c r="H159" i="5" s="1"/>
  <c r="J707" i="5" s="1"/>
  <c r="V379" i="5"/>
  <c r="W379" i="5" s="1"/>
  <c r="S379" i="5"/>
  <c r="S221" i="5"/>
  <c r="V221" i="5"/>
  <c r="W221" i="5" s="1"/>
  <c r="S228" i="5"/>
  <c r="V228" i="5"/>
  <c r="W228" i="5" s="1"/>
  <c r="V69" i="5"/>
  <c r="W69" i="5" s="1"/>
  <c r="H64" i="5" s="1"/>
  <c r="J704" i="5" s="1"/>
  <c r="S69" i="5"/>
  <c r="V386" i="5"/>
  <c r="W386" i="5" s="1"/>
  <c r="S386" i="5"/>
  <c r="S88" i="5"/>
  <c r="X88" i="5" s="1"/>
  <c r="E83" i="5" s="1"/>
  <c r="G708" i="5" s="1"/>
  <c r="S410" i="5"/>
  <c r="X410" i="5" s="1"/>
  <c r="S283" i="5"/>
  <c r="X283" i="5" s="1"/>
  <c r="E278" i="5" s="1"/>
  <c r="G728" i="5" s="1"/>
  <c r="H771" i="5" s="1"/>
  <c r="S290" i="5"/>
  <c r="X290" i="5" s="1"/>
  <c r="S126" i="5"/>
  <c r="X126" i="5" s="1"/>
  <c r="S315" i="5"/>
  <c r="X315" i="5" s="1"/>
  <c r="E310" i="5" s="1"/>
  <c r="G709" i="5" s="1"/>
  <c r="AC762" i="5" s="1"/>
  <c r="AD762" i="5" s="1"/>
  <c r="AE762" i="5" s="1"/>
  <c r="AG762" i="5" s="1"/>
  <c r="S430" i="5"/>
  <c r="X430" i="5" s="1"/>
  <c r="E425" i="5" s="1"/>
  <c r="G721" i="5" s="1"/>
  <c r="AC767" i="5" s="1"/>
  <c r="AD767" i="5" s="1"/>
  <c r="AE767" i="5" s="1"/>
  <c r="AG767" i="5" s="1"/>
  <c r="S468" i="5"/>
  <c r="X468" i="5" s="1"/>
  <c r="E463" i="5" s="1"/>
  <c r="G742" i="5" s="1"/>
  <c r="H774" i="5" s="1"/>
  <c r="V518" i="1"/>
  <c r="W518" i="1" s="1"/>
  <c r="S518" i="1"/>
  <c r="V525" i="1"/>
  <c r="W525" i="1" s="1"/>
  <c r="S525" i="1"/>
  <c r="H331" i="1"/>
  <c r="J670" i="1" s="1"/>
  <c r="R297" i="1"/>
  <c r="S297" i="1" s="1"/>
  <c r="S443" i="1"/>
  <c r="S211" i="1"/>
  <c r="X211" i="1" s="1"/>
  <c r="E209" i="1" s="1"/>
  <c r="G657" i="1" s="1"/>
  <c r="S215" i="1"/>
  <c r="S207" i="1"/>
  <c r="X207" i="1" s="1"/>
  <c r="E205" i="1" s="1"/>
  <c r="G655" i="1" s="1"/>
  <c r="AC712" i="1" s="1"/>
  <c r="AD712" i="1" s="1"/>
  <c r="AE712" i="1" s="1"/>
  <c r="AG712" i="1" s="1"/>
  <c r="H712" i="1" s="1"/>
  <c r="S581" i="1"/>
  <c r="S69" i="1"/>
  <c r="S450" i="1"/>
  <c r="S355" i="1"/>
  <c r="V355" i="1"/>
  <c r="W355" i="1" s="1"/>
  <c r="V120" i="1"/>
  <c r="W120" i="1" s="1"/>
  <c r="H115" i="1" s="1"/>
  <c r="J649" i="1" s="1"/>
  <c r="S120" i="1"/>
  <c r="V197" i="1"/>
  <c r="W197" i="1" s="1"/>
  <c r="H192" i="1" s="1"/>
  <c r="J653" i="1" s="1"/>
  <c r="S197" i="1"/>
  <c r="S362" i="1"/>
  <c r="V362" i="1"/>
  <c r="W362" i="1" s="1"/>
  <c r="H172" i="1"/>
  <c r="J652" i="1" s="1"/>
  <c r="S336" i="1"/>
  <c r="X336" i="1" s="1"/>
  <c r="E331" i="1" s="1"/>
  <c r="G670" i="1" s="1"/>
  <c r="S481" i="1"/>
  <c r="V481" i="1"/>
  <c r="W481" i="1" s="1"/>
  <c r="S412" i="1"/>
  <c r="V412" i="1"/>
  <c r="W412" i="1" s="1"/>
  <c r="S177" i="1"/>
  <c r="V177" i="1"/>
  <c r="W177" i="1" s="1"/>
  <c r="S474" i="1"/>
  <c r="V474" i="1"/>
  <c r="W474" i="1" s="1"/>
  <c r="S101" i="1"/>
  <c r="V101" i="1"/>
  <c r="W101" i="1" s="1"/>
  <c r="H96" i="1" s="1"/>
  <c r="J648" i="1" s="1"/>
  <c r="S316" i="1"/>
  <c r="V316" i="1"/>
  <c r="W316" i="1" s="1"/>
  <c r="H311" i="1" s="1"/>
  <c r="J669" i="1" s="1"/>
  <c r="H209" i="1"/>
  <c r="J657" i="1" s="1"/>
  <c r="S158" i="1"/>
  <c r="V158" i="1"/>
  <c r="W158" i="1" s="1"/>
  <c r="H153" i="1" s="1"/>
  <c r="J651" i="1" s="1"/>
  <c r="S419" i="1"/>
  <c r="V419" i="1"/>
  <c r="W419" i="1" s="1"/>
  <c r="V581" i="1"/>
  <c r="W581" i="1" s="1"/>
  <c r="H576" i="1" s="1"/>
  <c r="J684" i="1" s="1"/>
  <c r="V450" i="1"/>
  <c r="W450" i="1" s="1"/>
  <c r="V443" i="1"/>
  <c r="W443" i="1" s="1"/>
  <c r="V215" i="1"/>
  <c r="W215" i="1" s="1"/>
  <c r="V69" i="1"/>
  <c r="W69" i="1" s="1"/>
  <c r="H64" i="1" s="1"/>
  <c r="J647" i="1" s="1"/>
  <c r="N38" i="3"/>
  <c r="V38" i="3" s="1"/>
  <c r="N11" i="3"/>
  <c r="N40" i="3"/>
  <c r="V40" i="3" s="1"/>
  <c r="N13" i="3"/>
  <c r="Q13" i="3" s="1"/>
  <c r="N42" i="3"/>
  <c r="V42" i="3" s="1"/>
  <c r="N72" i="3"/>
  <c r="V72" i="3" s="1"/>
  <c r="N48" i="3"/>
  <c r="V48" i="3" s="1"/>
  <c r="N74" i="3"/>
  <c r="V74" i="3" s="1"/>
  <c r="N50" i="3"/>
  <c r="V50" i="3" s="1"/>
  <c r="N17" i="3"/>
  <c r="V17" i="3" s="1"/>
  <c r="N76" i="3"/>
  <c r="V76" i="3" s="1"/>
  <c r="N82" i="3"/>
  <c r="V82" i="3" s="1"/>
  <c r="N84" i="3"/>
  <c r="V84" i="3" s="1"/>
  <c r="N60" i="3"/>
  <c r="V60" i="3" s="1"/>
  <c r="N34" i="3"/>
  <c r="V34" i="3" s="1"/>
  <c r="N92" i="3"/>
  <c r="V92" i="3" s="1"/>
  <c r="N64" i="3"/>
  <c r="V64" i="3" s="1"/>
  <c r="N28" i="3"/>
  <c r="V28" i="3" s="1"/>
  <c r="N30" i="3"/>
  <c r="V30" i="3" s="1"/>
  <c r="N62" i="3"/>
  <c r="V62" i="3" s="1"/>
  <c r="N90" i="3"/>
  <c r="V90" i="3" s="1"/>
  <c r="V52" i="3"/>
  <c r="Q52" i="3"/>
  <c r="Y11" i="3"/>
  <c r="S11" i="3" s="1"/>
  <c r="N15" i="3"/>
  <c r="N26" i="3"/>
  <c r="N66" i="3"/>
  <c r="Y17" i="3"/>
  <c r="S17" i="3" s="1"/>
  <c r="N24" i="3"/>
  <c r="N36" i="3"/>
  <c r="V36" i="3" s="1"/>
  <c r="N54" i="3"/>
  <c r="V54" i="3" s="1"/>
  <c r="N22" i="3"/>
  <c r="N32" i="3"/>
  <c r="V32" i="3" s="1"/>
  <c r="Q11" i="3" l="1"/>
  <c r="AC801" i="6"/>
  <c r="AD801" i="6" s="1"/>
  <c r="AE801" i="6" s="1"/>
  <c r="AG801" i="6" s="1"/>
  <c r="X569" i="6"/>
  <c r="E564" i="6" s="1"/>
  <c r="X359" i="6"/>
  <c r="E354" i="6" s="1"/>
  <c r="X428" i="6"/>
  <c r="X352" i="6"/>
  <c r="E347" i="6" s="1"/>
  <c r="AC805" i="6"/>
  <c r="AD805" i="6" s="1"/>
  <c r="AE805" i="6" s="1"/>
  <c r="AG805" i="6" s="1"/>
  <c r="AC806" i="6"/>
  <c r="AD806" i="6" s="1"/>
  <c r="AE806" i="6" s="1"/>
  <c r="AG806" i="6" s="1"/>
  <c r="H806" i="6" s="1"/>
  <c r="X221" i="6"/>
  <c r="E216" i="6" s="1"/>
  <c r="G762" i="6" s="1"/>
  <c r="H808" i="6" s="1"/>
  <c r="H798" i="6"/>
  <c r="X486" i="6"/>
  <c r="E481" i="6" s="1"/>
  <c r="G780" i="6" s="1"/>
  <c r="H813" i="6" s="1"/>
  <c r="X69" i="6"/>
  <c r="X283" i="6"/>
  <c r="E278" i="6" s="1"/>
  <c r="G766" i="6" s="1"/>
  <c r="H810" i="6" s="1"/>
  <c r="X493" i="6"/>
  <c r="X536" i="6"/>
  <c r="E531" i="6" s="1"/>
  <c r="G773" i="6" s="1"/>
  <c r="X228" i="6"/>
  <c r="E223" i="6" s="1"/>
  <c r="G763" i="6" s="1"/>
  <c r="X290" i="6"/>
  <c r="X88" i="6"/>
  <c r="E83" i="6" s="1"/>
  <c r="G746" i="6" s="1"/>
  <c r="AC800" i="6" s="1"/>
  <c r="AD800" i="6" s="1"/>
  <c r="AE800" i="6" s="1"/>
  <c r="AG800" i="6" s="1"/>
  <c r="X404" i="6"/>
  <c r="X145" i="6"/>
  <c r="X467" i="6"/>
  <c r="E462" i="6" s="1"/>
  <c r="G748" i="6" s="1"/>
  <c r="AC802" i="6" s="1"/>
  <c r="AD802" i="6" s="1"/>
  <c r="AE802" i="6" s="1"/>
  <c r="AG802" i="6" s="1"/>
  <c r="H802" i="6" s="1"/>
  <c r="X252" i="6"/>
  <c r="E247" i="6" s="1"/>
  <c r="G764" i="6" s="1"/>
  <c r="H809" i="6" s="1"/>
  <c r="X525" i="1"/>
  <c r="E520" i="1" s="1"/>
  <c r="G692" i="1" s="1"/>
  <c r="S202" i="6"/>
  <c r="X202" i="6" s="1"/>
  <c r="E197" i="6" s="1"/>
  <c r="G757" i="6" s="1"/>
  <c r="X164" i="6"/>
  <c r="AC763" i="5"/>
  <c r="AD763" i="5" s="1"/>
  <c r="AE763" i="5" s="1"/>
  <c r="AG763" i="5" s="1"/>
  <c r="H763" i="5" s="1"/>
  <c r="AC766" i="5"/>
  <c r="AD766" i="5" s="1"/>
  <c r="AE766" i="5" s="1"/>
  <c r="AG766" i="5" s="1"/>
  <c r="H766" i="5" s="1"/>
  <c r="V202" i="5"/>
  <c r="W202" i="5" s="1"/>
  <c r="AC761" i="5"/>
  <c r="AD761" i="5" s="1"/>
  <c r="AE761" i="5" s="1"/>
  <c r="AG761" i="5" s="1"/>
  <c r="H761" i="5" s="1"/>
  <c r="H773" i="5"/>
  <c r="H762" i="5"/>
  <c r="H767" i="5"/>
  <c r="X164" i="5"/>
  <c r="E159" i="5" s="1"/>
  <c r="G707" i="5" s="1"/>
  <c r="H760" i="5" s="1"/>
  <c r="X379" i="5"/>
  <c r="E374" i="5" s="1"/>
  <c r="G722" i="5" s="1"/>
  <c r="H768" i="5" s="1"/>
  <c r="X69" i="5"/>
  <c r="E64" i="5" s="1"/>
  <c r="G704" i="5" s="1"/>
  <c r="H757" i="5" s="1"/>
  <c r="AC759" i="5"/>
  <c r="AD759" i="5" s="1"/>
  <c r="AE759" i="5" s="1"/>
  <c r="AG759" i="5" s="1"/>
  <c r="H759" i="5" s="1"/>
  <c r="X386" i="5"/>
  <c r="X228" i="5"/>
  <c r="X221" i="5"/>
  <c r="E216" i="5" s="1"/>
  <c r="G724" i="5" s="1"/>
  <c r="H769" i="5" s="1"/>
  <c r="Q64" i="3"/>
  <c r="Q74" i="3"/>
  <c r="V13" i="3"/>
  <c r="Q62" i="3"/>
  <c r="X518" i="1"/>
  <c r="E513" i="1" s="1"/>
  <c r="G691" i="1" s="1"/>
  <c r="H723" i="1" s="1"/>
  <c r="X443" i="1"/>
  <c r="E438" i="1" s="1"/>
  <c r="G675" i="1" s="1"/>
  <c r="H719" i="1" s="1"/>
  <c r="AC716" i="1"/>
  <c r="AD716" i="1" s="1"/>
  <c r="AE716" i="1" s="1"/>
  <c r="AG716" i="1" s="1"/>
  <c r="H716" i="1" s="1"/>
  <c r="X69" i="1"/>
  <c r="E64" i="1" s="1"/>
  <c r="G647" i="1" s="1"/>
  <c r="H705" i="1" s="1"/>
  <c r="V297" i="1"/>
  <c r="W297" i="1" s="1"/>
  <c r="X355" i="1"/>
  <c r="E350" i="1" s="1"/>
  <c r="G671" i="1" s="1"/>
  <c r="H717" i="1" s="1"/>
  <c r="X120" i="1"/>
  <c r="E115" i="1" s="1"/>
  <c r="G649" i="1" s="1"/>
  <c r="H707" i="1" s="1"/>
  <c r="X581" i="1"/>
  <c r="E576" i="1" s="1"/>
  <c r="G684" i="1" s="1"/>
  <c r="X215" i="1"/>
  <c r="E213" i="1" s="1"/>
  <c r="G659" i="1" s="1"/>
  <c r="X197" i="1"/>
  <c r="E192" i="1" s="1"/>
  <c r="G653" i="1" s="1"/>
  <c r="X362" i="1"/>
  <c r="X450" i="1"/>
  <c r="X412" i="1"/>
  <c r="X101" i="1"/>
  <c r="E96" i="1" s="1"/>
  <c r="G648" i="1" s="1"/>
  <c r="H706" i="1" s="1"/>
  <c r="X481" i="1"/>
  <c r="X158" i="1"/>
  <c r="E153" i="1" s="1"/>
  <c r="G651" i="1" s="1"/>
  <c r="H709" i="1" s="1"/>
  <c r="X419" i="1"/>
  <c r="X177" i="1"/>
  <c r="E172" i="1" s="1"/>
  <c r="G652" i="1" s="1"/>
  <c r="H710" i="1" s="1"/>
  <c r="X316" i="1"/>
  <c r="E311" i="1" s="1"/>
  <c r="G669" i="1" s="1"/>
  <c r="AC715" i="1" s="1"/>
  <c r="AD715" i="1" s="1"/>
  <c r="AE715" i="1" s="1"/>
  <c r="AG715" i="1" s="1"/>
  <c r="X474" i="1"/>
  <c r="E469" i="1" s="1"/>
  <c r="G677" i="1" s="1"/>
  <c r="H720" i="1" s="1"/>
  <c r="AC708" i="1"/>
  <c r="AD708" i="1" s="1"/>
  <c r="AE708" i="1" s="1"/>
  <c r="AG708" i="1" s="1"/>
  <c r="Q17" i="3"/>
  <c r="Q72" i="3"/>
  <c r="Q60" i="3"/>
  <c r="V11" i="3"/>
  <c r="Q76" i="3"/>
  <c r="V66" i="3"/>
  <c r="Q66" i="3"/>
  <c r="V26" i="3"/>
  <c r="Q26" i="3"/>
  <c r="V22" i="3"/>
  <c r="Q22" i="3"/>
  <c r="V15" i="3"/>
  <c r="Q15" i="3"/>
  <c r="Q24" i="3"/>
  <c r="V24" i="3"/>
  <c r="AC710" i="1" l="1"/>
  <c r="AD710" i="1" s="1"/>
  <c r="AE710" i="1" s="1"/>
  <c r="AG710" i="1" s="1"/>
  <c r="H800" i="6"/>
  <c r="AC812" i="6"/>
  <c r="AD812" i="6" s="1"/>
  <c r="AE812" i="6" s="1"/>
  <c r="AG812" i="6" s="1"/>
  <c r="H812" i="6" s="1"/>
  <c r="G782" i="6"/>
  <c r="H814" i="6" s="1"/>
  <c r="X202" i="5"/>
  <c r="E197" i="5" s="1"/>
  <c r="G719" i="5" s="1"/>
  <c r="H197" i="5"/>
  <c r="J719" i="5" s="1"/>
  <c r="E407" i="1"/>
  <c r="G673" i="1" s="1"/>
  <c r="H718" i="1" s="1"/>
  <c r="H715" i="1"/>
  <c r="H708" i="1"/>
  <c r="AC804" i="6"/>
  <c r="AD804" i="6" s="1"/>
  <c r="AE804" i="6" s="1"/>
  <c r="AG804" i="6" s="1"/>
  <c r="H804" i="6" s="1"/>
  <c r="AC722" i="1"/>
  <c r="AD722" i="1" s="1"/>
  <c r="AE722" i="1" s="1"/>
  <c r="AG722" i="1" s="1"/>
  <c r="H722" i="1" s="1"/>
  <c r="X297" i="1"/>
  <c r="E292" i="1" s="1"/>
  <c r="G668" i="1" s="1"/>
  <c r="H292" i="1"/>
  <c r="J668" i="1" s="1"/>
  <c r="AC711" i="1"/>
  <c r="AC765" i="5" l="1"/>
  <c r="AD765" i="5" s="1"/>
  <c r="AE765" i="5" s="1"/>
  <c r="AG765" i="5" s="1"/>
  <c r="H765" i="5" s="1"/>
  <c r="AD711" i="1"/>
  <c r="AE711" i="1" s="1"/>
  <c r="AG711" i="1" s="1"/>
  <c r="H711" i="1" s="1"/>
  <c r="AC714" i="1"/>
  <c r="AD714" i="1" s="1"/>
  <c r="AE714" i="1" s="1"/>
  <c r="AG714" i="1" s="1"/>
  <c r="H714" i="1" s="1"/>
</calcChain>
</file>

<file path=xl/sharedStrings.xml><?xml version="1.0" encoding="utf-8"?>
<sst xmlns="http://schemas.openxmlformats.org/spreadsheetml/2006/main" count="5340" uniqueCount="549">
  <si>
    <t>min</t>
  </si>
  <si>
    <t>max</t>
  </si>
  <si>
    <t>Comment</t>
  </si>
  <si>
    <t>Calcium</t>
  </si>
  <si>
    <t>mg/L</t>
  </si>
  <si>
    <t>Very low Calcium level, need correction to 420-440 immediately.
The Moonshiner Calculator includes Calcium dosage instructions by using a Brightwell Calcion-P/Water stock solution, by mixing 1 Liter RODI with 200gram Calcion-P powder.</t>
  </si>
  <si>
    <t>Verify Data Entry</t>
  </si>
  <si>
    <t>Low Calcium Level, need correction to 420-440.
The Moonshiner Calculator includes Calcium dosage instructions by using a Brightwell Calcion-P/Water stock solution, by mixing 1 Liter RODI with 200gram Calcion-P powder.</t>
  </si>
  <si>
    <t>Acceptable Calcium range, however strongly recommend to adjust to 420-440 for optimal range.
The Moonshiner Calculator includes Calcium dosage instructions by using a Brightwell Calcion-P/Water stock solution, by mixing 1 Liter RODI with 200gram Calcion-P powder.</t>
  </si>
  <si>
    <t xml:space="preserve">Calcium levels are elevated above target levels. Let Calcium settle down naturally into the 420-440 range.
Stop or better only reduce Calcium part or Calcium reactor PH and don't perform Water Changes if not necessary otherwise. </t>
  </si>
  <si>
    <t>Comment to Test Result data</t>
  </si>
  <si>
    <t>Magnesium</t>
  </si>
  <si>
    <t>Optimal target range, no action.</t>
  </si>
  <si>
    <t>Magnesium levels are elevated above target levels. Let Magnesium settle down naturally into the 1350 range.
In certain cases these levels are desired for certain treatments, but shall not be maintained for a longer period of time.</t>
  </si>
  <si>
    <t>ml</t>
  </si>
  <si>
    <t>for</t>
  </si>
  <si>
    <t>No correction dosing required</t>
  </si>
  <si>
    <t>day(s)</t>
  </si>
  <si>
    <t>Conc</t>
  </si>
  <si>
    <t>Current</t>
  </si>
  <si>
    <t>target</t>
  </si>
  <si>
    <t>increase</t>
  </si>
  <si>
    <t>total solution</t>
  </si>
  <si>
    <t>max increase per day</t>
  </si>
  <si>
    <t>days needed</t>
  </si>
  <si>
    <t>days up rounded</t>
  </si>
  <si>
    <t>dosage per day</t>
  </si>
  <si>
    <t>Major Trace Elements</t>
  </si>
  <si>
    <t xml:space="preserve">
</t>
  </si>
  <si>
    <t>Salinity</t>
  </si>
  <si>
    <t>PSU</t>
  </si>
  <si>
    <t>Acceptable range, no action.</t>
  </si>
  <si>
    <t>Hint: Increase Salinity by placing a Jar of Dry salt into a decent flow area in the sump and let it slowly dissolve.</t>
  </si>
  <si>
    <t>Hint: Decrease salinity by dilution. Ideally a few times per day, over a few days, take out a Jar of Tank water and let it be diluted manually or by the Top off system.</t>
  </si>
  <si>
    <t>Carbonate Hardness</t>
  </si>
  <si>
    <t>dKH</t>
  </si>
  <si>
    <t xml:space="preserve">Alkalinity in dangerously low levels below 6.5
Ideal user friendly Alkalinity is between 7.8 and 8.5 for most Reeftanks.
Adjust your Total Alkalinity with test kits and measure routinely to maintain these ranges. Increase Alkalinity slowly over a few days to avoid shocking the system, a daily increase of not more than 1dKH spread over 24hours is recommended.
Check your method and equipment used to maintain Alkalinity!!!
</t>
  </si>
  <si>
    <t>Alkalinity is low, adjust accordingly and slowly.
Ideal user friendly Alkalinity is between 7.8 and 8.5 for most Reeftanks.
Adjust your Total Alkalinity with test kits and measure routinely to maintain these ranges. 
Increase Alkalinity slowly over a few days to avoid shocking the system, a daily increase of not more than 1dKH spread over 24hours is recommended.</t>
  </si>
  <si>
    <t>Alkalinity in these slightly lower levels are usually only recommended at ULNS.
Ideal user friendly Alkalinity is between 7.8 and 8.5 for most Reeftanks.
Adjust your Total Alkalinity with test kits and measure routinely to maintain these ranges. Increase Alkalinity slowly over a few days to avoid shocking the system, a daily increase of not more than 1dKH spread over 24hours is recommended.</t>
  </si>
  <si>
    <t xml:space="preserve">Ideal Alkalinity range for most Reef Tanks. </t>
  </si>
  <si>
    <t>Alkalinity in these slightly higher levels are usually not recommended at very low Nutrient levels and may cause washed out colors and beaching effects then.
Ideal user friendly Alkalinity is between 7.8 and 8.5 for most Reeftanks.
Adjust your Total Alkalinity with test kits and measure routinely to maintain these ranges. Decrease Alkalinity slowly over a few days to avoid shocking the system, a daily decrease of not more than 1dKH spread over 24hours is recommended.</t>
  </si>
  <si>
    <t>Alkalinity in these higher levels are usually not recommended at very low Nutrient levels and may cause washed out colors and beaching effects then.
Recommended is to lower Alkalinity.
Ideal user friendly Alkalinity is between 7.8 and 8.5 for most Reeftanks.
Adjust your Total Alkalinity with test kits and measure routinely to maintain these ranges. Decrease Alkalinity slowly over a few days to avoid shocking the system, a daily decrease of not more than 1dKH spread over 24hours is recommended.</t>
  </si>
  <si>
    <t>Base Elements</t>
  </si>
  <si>
    <t>Sulfur</t>
  </si>
  <si>
    <t>Acceptable range, depending on Salinity levels.</t>
  </si>
  <si>
    <t>Correction dosage recommended to achieve ideal target of 425mg/L</t>
  </si>
  <si>
    <t>Optimal target range, no action.
However it's recommend to adjust to 425 ideal target.
Monitor Calcium levels in between ICP tests on a routine basis via Test kits.</t>
  </si>
  <si>
    <t>Calcium levels are highly elevated above target levels. In this case a Water change is recommended to bring Calcium levels down to at least below 500-520.
Natural Consumption is negatively affected and it will take very long to let it settle down by normal consumptions.
Stop any calcium supplementation and revisit Dosing/Reactor setup. 
Calcium levels that high may contribute to bleaching effects.</t>
  </si>
  <si>
    <t>Correction dosage recommended to achieve ideal target of 1350mg/L   (Stock Solution: 200gram Brightwell Magnesion-P in 1 Liter RODI Water)</t>
  </si>
  <si>
    <t>Potassium</t>
  </si>
  <si>
    <t>Very low Potassium level, need correction to Target level of 410 immediately.
The Moonshiner Calculator includes Potassium dosage instructions by using a Brightwell Potassion-P/Water stock solution, by mixing 1 Liter RODI with 100gram Potassion-P powder.</t>
  </si>
  <si>
    <t>Reduced Potassium level, need correction to Target level of 410 very shortly.
The Moonshiner Calculator includes Potassium dosage instructions by using a Brightwell Potassion-P/Water stock solution, by mixing 1 Liter RODI with 100gram Potassion-P powder.</t>
  </si>
  <si>
    <t>Optimal target range, no action.
However it's recommend to adjust to 410 ideal target.</t>
  </si>
  <si>
    <t>Correction dosage recommended to achieve ideal target of 410mg/L   (Stock Solution: 100gram Brightwell Potassion-P in 1 Liter RODI Water)</t>
  </si>
  <si>
    <t>Bromine</t>
  </si>
  <si>
    <t>Depleted level, immediately replenish this Element with Reef Moonshiners Bromine as per Dosing instructions below or via use of the Reef Moonshiners Calculator.
Reef Moonshiner target of 85 is recommended.</t>
  </si>
  <si>
    <t>Below target level, correct this Element with Reef Moonshiners Bromine as per Dosing instructions below or via use of the Reef Moonshiners Calculator.
Reef Moonshiner target of 85 is recommended.</t>
  </si>
  <si>
    <t xml:space="preserve">Critical elevated above the target level of 85. Not recommended to exceed 110/120.
Let it naturally settle down and watch on subsequent ICP's if it further increases or reduces slowly. 
If not supplemented, it may come in via mined Calcium Reactor medias, often also as an ingredient of certain 2 part dosing solutions etc. </t>
  </si>
  <si>
    <t>Correction dosage recommended to achieve ideal target of 85mg/L   (Reef Moonshiners Bromine)</t>
  </si>
  <si>
    <t>Acceptable range, however Reef Moonshiner method recommend to adjust Bromine to target level of 85.</t>
  </si>
  <si>
    <t xml:space="preserve">Critical elevated above the target level of 85. Not recommended to exceed 110/120.
At this point it's recommended to perform Water changes to reduce the level to below 100. With a common Reef Salt, a 20% Water Change should bring this element down by approximately 10%.
If not supplemented, it may come in via mined Calcium Reactor medias, often also as an ingredient of certain 2 part dosing solutions etc. 
</t>
  </si>
  <si>
    <t>Strontium</t>
  </si>
  <si>
    <t xml:space="preserve">Slightly elevated above the target level of 85.
Let it naturally settle down and watch on subsequent ICP's if Element further increases or reduces slowly. 
If not supplemented, it may come in via mined Calcium Reactor medias, often also as an ingredient of certain 2 part dosing solutions etc. </t>
  </si>
  <si>
    <t>Low Strontium level, need correction to Target level of 10 immediately.
The Moonshiner Calculator includes Strontium dosage instructions by using a Brightwell Strontion-P/Water stock solution, by mixing 1 Liter RODI with 100gram Strontion-P powder.</t>
  </si>
  <si>
    <t>Reduced Strontium level, recommended to do correction to Target level of 10 very shortly.
The Moonshiner Calculator includes Strontium dosage instructions by using a Brightwell Strontion-P/Water stock solution, by mixing 1 Liter RODI with 100gram Strontion-P powder.</t>
  </si>
  <si>
    <t>Optimal target range, however it's recommend to adjust to ideal target of 10, if below.
The Moonshiner Calculator includes Strontium dosage instructions by using a Brightwell Strontion-P/Water stock solution, by mixing 1 Liter RODI with 100gram Strontion-P powder.</t>
  </si>
  <si>
    <t xml:space="preserve">Slightly elevated above the target level of 10.
Let it naturally settle down and watch on subsequent ICP's if Element further increases or reduces slowly. </t>
  </si>
  <si>
    <t xml:space="preserve">Critical elevated above the target level of 10. 
Not recommended to exceed 20, bleaching effects may occur.
Above 40 it's recommended to perform Water changes to reduce the level below 20. With a common Reef Salt, a 20% Water Change should bring this element down by approximately 10%.
</t>
  </si>
  <si>
    <t>Correction dosage recommended to achieve ideal target of 10mg/L   (Stock Solution: 100gram Brightwell Strontion-P in 1 Liter RODI Water)</t>
  </si>
  <si>
    <t>Boron</t>
  </si>
  <si>
    <t>Depleted level, immediately replenish this Element with Reef Moonshiners Fluoride as per Dosing instructions below or via use of the Reef Moonshiners Calculator.
Reef Moonshiner target of 1.5 is recommended.</t>
  </si>
  <si>
    <t>Below target level, correct this Element with Reef Moonshiners Fluoride as per Dosing instructions below or via use of the Reef Moonshiners Calculator.
Reef Moonshiner target of 1.5 is recommended.</t>
  </si>
  <si>
    <t>Acceptable range, however Reef Moonshiner method recommend to adjust Fluoride to target level of 1.5 if below.</t>
  </si>
  <si>
    <t xml:space="preserve">Slightly elevated above the target level of 1.5.
Let it naturally settle down and watch on subsequent ICP's.
If this Element was corrected before to 1.5, you may have used a too large tank system volume in the dosing calculator or this Assessment tool.
</t>
  </si>
  <si>
    <t>Critical elevated above the target level of 1.5. Not recommended to exceed 2 to avoid irreversible damage to corals.
Let it naturally settle down and watch on subsequent ICP's if it further increases or reduces slowly. 
If this Element was corrected before to 1.5, you may have used a too large tank system volume in the dosing calculator or this Assessment tool.</t>
  </si>
  <si>
    <t xml:space="preserve">Critical elevated above the target level of 1.5. Not recommended to exceed 2.
At this point it's recommended to perform Water changes to reduce the level to below 2 at least. With a common Reef Salt, a 20% Water Change should bring this element down by approximately 10%.
</t>
  </si>
  <si>
    <t>Correction dosage recommended to achieve ideal target of 1.5mg/L   (Reef Moonshiners Fluoride)</t>
  </si>
  <si>
    <t>Minor Trace Elements</t>
  </si>
  <si>
    <t>Lithium</t>
  </si>
  <si>
    <t>µg/L</t>
  </si>
  <si>
    <t xml:space="preserve">Lithium is unusual to be that low, it might be absorbed by Trident DETOX, and other absorbing media in use. 
Trident and ATI does offer Lithium as a supplemental element, to be used slowly to increase Lithium until in acceptable ranges. Monitor on subsequent ICP tests.
</t>
  </si>
  <si>
    <t>Lithium is unusual to be low, it might be absorbed by Trident DETOX, and other absorbing media in use. 
Monitor on subsequent ICP tests if Lithium decreases further before taking action after discontinuing absorbing media in the setup.</t>
  </si>
  <si>
    <t xml:space="preserve">Lithium is unusual to be that low, it might be absorbed by Trident DETOX, and other absorbing media in use. 
Monitor on subsequent ICP tests if Lithium decreases further before taking action after discontinuing absorbing media in the setup.
</t>
  </si>
  <si>
    <t xml:space="preserve">Lithium highly elevated, acceptable range would be up to 300/350.
It may come in from Salts, Supplements, Foods and if suddenly appearing from potential corroding equipment in the tank. First items to look at are typically electronic components and magnets.
Also certain non hobby related bins have shown ability to leech Lithium into Saltwater mixes and top off water. Check the RODI results from the RODI unit/Top off water to find the source. Use Trident DETOX along with Water Changes to reduce Lithium.
</t>
  </si>
  <si>
    <t>Silicon</t>
  </si>
  <si>
    <t>Silicates are unusual to be low, it might be reduced by too much absorbing media in use. 
Monitor on subsequent ICP tests if Silicates decreasing further before taking action.</t>
  </si>
  <si>
    <t xml:space="preserve">Silicates are unusual to be low, it might be reduced by too much absorbing media in use. 
Monitor on subsequent ICP tests if Silicates decreases further before taking action after discontinuing absorbing media in the setup. Check your absorbing media manufacturers descriptions if media does absorb silicates off the Water such as RowaPhos etc.
</t>
  </si>
  <si>
    <t>Iodine</t>
  </si>
  <si>
    <t>Ideal range, maintain the daily Iodide drop dosing as described in the Moonshiner Handbook Iodine section (which is a must read! ).
Significant changes in the Filtration system such as aeration and skimmer changes can influence the daily Iodine dosing routine, hence keep monitoring via ICP and maintain consistence on dosing it daily.</t>
  </si>
  <si>
    <t xml:space="preserve">Low, but not depleted. Follow the daily Iodide drop dosing as described in the Moonshiner Handbook Iodine section ( which is a must read! ).
Typically 2-3 drops per 100Gallons of Seachem Reef Iodide are dosed daily and the amount of drops is going to be adjusted from ICP to ICP until the Iodine levels between 75-95 are achieved. No single time correction dosages are recommended!
Significant changes in the Filtration system such as aeration and skimmer changes can influence the daily Iodine dosing routine, hence keep monitoring via ICP and maintain consistence on dosing it daily.
</t>
  </si>
  <si>
    <t>Considered depleted. Follow the daily Iodide drop dosing as described in the Moonshiner Handbook Iodine section ( which is a must read! ).
Typically 2-3 drops per 100Gallons of Seachem Reef Iodide are dosed daily and the amount of drops is going to be adjusted from ICP to ICP until the Iodine levels between 75-95 are achieved. No single time correction dosages are recommended!
Significant changes in the Filtration system such as aeration and skimmer changes can influence the daily Iodine dosing routine, hence keep monitoring via ICP and maintain consistence on dosing it daily.</t>
  </si>
  <si>
    <t xml:space="preserve">Slightly elevated above the target level of 75-95.
Let it naturally settle down and watch on subsequent ICP's.
If you are dosing the daily drops of Iodide per the Reef Moonshiner Handbook already, simply reduce the daily amount of drops and wait for the next ICP result.
</t>
  </si>
  <si>
    <t>Elevated above the target level of 75-95.
Let it naturally settle down and watch on subsequent ICP's.
If you are dosing the daily drops of Iodide per the Reef Moonshiner Handbook already, simply reduce the daily amount of drops by half and wait for the next ICP result.
Maintaining these levels for longer can lead to brown/dull colors of corals, in certain cases also washed out corals.</t>
  </si>
  <si>
    <t>See comments to test result above and reduce/stop as described.</t>
  </si>
  <si>
    <t>Barium</t>
  </si>
  <si>
    <t>Acceptable range, however Reef Moonshiner method recommends a target level of 15.
Correct this Element to 15 with Reef Moonshiners Barium as per Dosing instructions below or via use of the Reef Moonshiners Calculator.</t>
  </si>
  <si>
    <t>Low Barium level, correct this Element to 15 with Reef Moonshiners Barium as per Dosing instructions below or via use of the Reef Moonshiners Calculator.</t>
  </si>
  <si>
    <t>Correction dosage recommended to achieve ideal target of 15µg/L   (Reef Moonshiners Barium)</t>
  </si>
  <si>
    <t>Correction dosage recommended to achieve increased target of 30µg/L   (Reef Moonshiners Barium)</t>
  </si>
  <si>
    <t>Molybdenum</t>
  </si>
  <si>
    <t xml:space="preserve">Very low (depleted below 3) Molybdenum level.
Correct this Element to 15 with Reef Moonshiners Molybdenum as per Dosing instructions below or via use of the Reef Moonshiners Calculator.
</t>
  </si>
  <si>
    <t>Acceptable range, however Reef Moonshiner method recommends a target level of 15.
Correct this Element to 15 with Reef Moonshiners Molybdenum as per Dosing instructions below or via use of the Reef Moonshiners Calculator.</t>
  </si>
  <si>
    <t>Correction dosage recommended to achieve ideal target of 15µg/L   (Reef Moonshiners Molybdenum)</t>
  </si>
  <si>
    <t>Nickel</t>
  </si>
  <si>
    <t xml:space="preserve">Nickel depleted or very low.
Correct this Element to 2.5 with Reef Moonshiners Nickel as per Dosing instructions below or via use of the Reef Moonshiners Calculator.
</t>
  </si>
  <si>
    <t xml:space="preserve">Nickel detected but below target level.
Correct this Element to 2.5 with Reef Moonshiners Nickel as per Dosing instructions below or via use of the Reef Moonshiners Calculator.
</t>
  </si>
  <si>
    <t>Correction dosage recommended to achieve ideal target of 2.5µg/L   (Reef Moonshiners Nickel)</t>
  </si>
  <si>
    <t>Manganese</t>
  </si>
  <si>
    <t>No daily dosing recommended</t>
  </si>
  <si>
    <t>ml per day</t>
  </si>
  <si>
    <t>OR</t>
  </si>
  <si>
    <t>Arsenic</t>
  </si>
  <si>
    <t xml:space="preserve">Arsenic shall not be detectable at any time in an enclosed Reef tank.
</t>
  </si>
  <si>
    <t>If Arsenic is detected find the source, since the source is likely strong enough to be a serious hazard in your environment and for your family!</t>
  </si>
  <si>
    <t>Beryllium</t>
  </si>
  <si>
    <t xml:space="preserve">Beryllium below detectable levels, pretty normal in any common Reeftank, since not supplemented.
Beryllium is also one of the elements in the Reef Moonshiner Liqui-Mud for mostly to replenish small amounts of Beryllium and many other rare earth minerals we can't and won't supplement.
Beryllium may be detected while a fresh natural Mud bed is in use for a few months such as Fiji-Mud. 
</t>
  </si>
  <si>
    <t xml:space="preserve"> </t>
  </si>
  <si>
    <t>Cobalt</t>
  </si>
  <si>
    <t>Iron</t>
  </si>
  <si>
    <t>Copper</t>
  </si>
  <si>
    <t>Selenium</t>
  </si>
  <si>
    <t>Silver</t>
  </si>
  <si>
    <t xml:space="preserve">Silver below detectable levels, pretty normal in any common Reeftank, since not supplemented.
Silver is also one of the elements in the Reef Moonshiner Liqui-Mud for mostly to replenish small amounts of Silver and many other rare earth minerals we can't and won't supplement.
Silver may be detected while a fresh natural Mud bed is in use for a few months such as Fiji-Mud. 
</t>
  </si>
  <si>
    <t xml:space="preserve">Silver in detectable levels, very unusual in any common Reeftank, since not supplemented and will usually deplete and oxidize very fast.
Watch on subsequent ICP test if still detected, and if so, search for corroding equipment such as Probes, electronics, UV bulbs and verify RODI results.
</t>
  </si>
  <si>
    <t>Vanadium</t>
  </si>
  <si>
    <t xml:space="preserve">Vanadium above the desired range of 1-2, in a range of concern. It usually drops on it's own, if not supplemented, no water changes or absorbers necessary.
If supplemented then stop any dosing. Find the source of Vanadium!
However, if not supplemented watch on subsequent ICP tests if it increases further and verify RODI results for Vanadium detection.
Vanadium has been shown to leech from plastic bins for RODI/TOPOFF, Corroding equipment and magnets, certain Reef Sand product batches, certain mined calcium reactor media, trace element supplements, salts and certain 2 part products.
</t>
  </si>
  <si>
    <t>Daily Dosage of Seachem Reef Iodide is recommended until 75-95 is achieved. 
As a starting point, 2-3 drops per 100Gallons are dosed daily and the amount of drops is going to be adjusted from ICP to ICP.
Read the Iodine Dosing Instruction page in the Reef Moonshiner's Handbook for all the details and how to apply this routine.
Read the Reef Moonshiner's Handbook guidance for the recommended Cobalt blue dropper bottles as used for other elements as needed.
Info: The dropper bottles will dispense on average 0.03ml of liquid per drop.</t>
  </si>
  <si>
    <t>Zinc</t>
  </si>
  <si>
    <t xml:space="preserve">Zinc depleted or very low.
Correct this Element to 5 with Reef Moonshiners Zinc as per Dosing instructions below or via use of the Reef Moonshiners Calculator.
</t>
  </si>
  <si>
    <t xml:space="preserve">Zinc in acceptable range but below target level.
Correct this Element to 5 with Reef Moonshiners Zinc as per Dosing instructions below or via use of the Reef Moonshiners Calculator.
</t>
  </si>
  <si>
    <t>Correction dosage recommended to achieve ideal target of 5µg/L   (Reef Moonshiners Zinc)</t>
  </si>
  <si>
    <t>Tin/Stannum</t>
  </si>
  <si>
    <t xml:space="preserve">Extremely high elevated levels of Tin are detected.
In this case many large Water changes are recommended to avoid further increase and find the source of Tin as soon as possible.
If in previous tests, Tin was acceptable or low, then investigate potential source of Tin. It may come in from Salts, Supplements, Foods and if suddenly appearing from potential corroding equipment in the tank. First items to look at are typically electronic components and magnets. Check the RODI results from the RODI unit/Top off water to find the source. DIY Phosphorous supplements and DIY Hydrogen Peroxide mixes have been identified to include Tin as not disclosed impurities!
</t>
  </si>
  <si>
    <t>Pollutants</t>
  </si>
  <si>
    <t>Aluminum</t>
  </si>
  <si>
    <t>Lanthanum</t>
  </si>
  <si>
    <t>Lanthanum shall not become detectable at any time.</t>
  </si>
  <si>
    <t>Other Pollutants</t>
  </si>
  <si>
    <t>Very low Magnesium level, need correction to Target level of 1350 immediately.
The Moonshiner Calculator includes Magnesium dosage instructions by using a Brightwell Magnesion-P/Water stock solution, by mixing 1 Liter RODI with 200gram Magnesion-P powder.</t>
  </si>
  <si>
    <t>Low Magnesium level, need correction to Target level of 1350.
The Moonshiner Calculator includes Magnesium dosage instructions by using a Brightwell Magnesion-P/Water stock solution, by mixing 1 Liter RODI with 200gram Magnesion-P powder.</t>
  </si>
  <si>
    <t>Acceptable Magnesium range, however strongly recommend to adjust to Target of 1350 for optimal range.
The Moonshiner Calculator includes Magnesium dosage instructions by using a Brightwell Magnesion-P/Water stock solution, by mixing 1 Liter RODI with 200gram Magnesion-P powder.</t>
  </si>
  <si>
    <t>Magnesium levels are highly elevated above target level of 1350.
Stop any Magnesium supplementation and revisit Dosing/Reactor setup. 
Magnesium levels that high may contribute to soft SPS skeleton.
In certain cases these levels are desired for certain treatments, but shall not be maintained for a longer period of time.
Above 1800, Water changes are recommended to get Magnesium to acceptable levels.</t>
  </si>
  <si>
    <t>Very low Sulfur levels. Check data entry.
Sulfur this low can be a result of low salinity.</t>
  </si>
  <si>
    <t xml:space="preserve">Elevated result when Salinity is in an acceptable range.
The common reason for this elevated level is usually from recent larger supplementations of Magnesium with use of Magnesium products based on Magnesium Sulfides.
Watch on subsequent ICP test if sulfides are creeping up or going down. Usually with no further significant supplementation, these increased levels normalize relatively fast within a month or two.
</t>
  </si>
  <si>
    <t>Elevated result when Salinity is in an acceptable range.
The common reason for this elevated level is usually from recent larger supplementations of Magnesium with use of Magnesium products based on Magnesium Sulfides.
Watch on subsequent ICP test if sulfides are creeping up or going down. Usually with no further significant supplementation, these increased levels normalize relatively fast within a month or two.</t>
  </si>
  <si>
    <t xml:space="preserve">Very high result when Salinity is in an acceptable range.
The common reason for this elevated level is usually from recent larger supplementations of Magnesium with use of Magnesium products based on Magnesium Sulfides.
Very high Sulfide levels can support certain bacteria to bloom.
</t>
  </si>
  <si>
    <t>Depleted Potassium level, need correction to Target level of 410 immediately.
The Moonshiner Calculator includes Potassium dosage instructions by using a Brightwell Potassion-P/Water stock solution, by mixing 1 Liter RODI with 100gram Potassion-P powder.</t>
  </si>
  <si>
    <t xml:space="preserve">Potassium levels are elevated above target levels. Let Potassium settle down naturally into the 400-420 range.
If not supplemented, Potassium may rise from Potassium Nitrate dosing or other supplements containing Potassium, check products in use.
Watch subsequent ICP if Potassium keeps rising or will fall slowly. Potassium consumption is a slow process and will take time.
</t>
  </si>
  <si>
    <t xml:space="preserve">Potassium levels are highly elevated above target levels. At this point the reduction via Water changes is recommended to get below 500 at least. 
If not supplemented, Potassium may rise from Potassium Nitrate dosing or other supplements containing Potassium, check products in use. 
In certain cases these levels are desired for certain treatments, but shall not be maintained for a longer period of time.
</t>
  </si>
  <si>
    <t>Depleted Strontium level, need correction to Target level of 10 immediately.
The Moonshiner Calculator includes Strontium dosage instructions by using a Brightwell Strontion-P/Water stock solution, by mixing 1 Liter RODI with 100gram Strontion-P powder.</t>
  </si>
  <si>
    <t xml:space="preserve">Lithium slightly elevated, very common to be up to 300/350.
Watch on subsequent tests if Lithium keeps increasing or does reduce naturally. This will take normally a few months.
It may come in from Salts, Supplements, Foods and if suddenly appearing from potential corroding equipment in the tank. First items to look at are typically electronic components and magnets.
Also certain non hobby related bins have shown ability to leech Lithium into Saltwater mixes and top off water.
</t>
  </si>
  <si>
    <t xml:space="preserve">Silicates are in depletion range, and may be reduced by absorbing media in use. 
Monitor on subsequent ICP tests if Silicates decreases further before taking action after discontinuing absorbing media in the setup. Check your absorbing media manufacturers descriptions if media does absorb silicates off the Water such as RowaPhos etc.
If close to zero, you may consider supplementation of silicates by using Brightwell SpongeExcel which supplements silicate. However if an absorber is identified as the cause, remove absorber first prior supplementing to avoid sudden peak and algae issue.
</t>
  </si>
  <si>
    <t xml:space="preserve">Silicates slightly elevated, monitor the levels on subsequent ICP tests.
Watch on subsequent tests if Silicates keeps increasing or do reduce naturally. This will take normally a few weeks.
It may come in from Salts, Supplements, Foods and from Top off water.
Review the RODI test results, since many time silicates are passing many DI resins even while showing zero TDS. If so, it's recommended to use a DI resin that is a mix of regular resin and silicate removal resin, for example the Spectra pure SilicaBuster cartridges.
</t>
  </si>
  <si>
    <t>Silicates are significantly elevated, monitor the levels on subsequent ICP tests.
Watch on subsequent tests if Silicates keeps increasing or do reduce naturally. This will take normally a few weeks/months.
Silicates that high may contribute to Algae issues.
It may come in from Salts, Supplements, Foods and from Top off water.
Review the RODI test results, since many time silicates are passing many DI resins even while showing zero TDS. If so, it's recommended to use a DI resin that is a mix of regular resin and silicate removal resin, for example the Spectra pure SilicaBuster cartridges.</t>
  </si>
  <si>
    <t xml:space="preserve">Slightly elevated above the target level of 15.
Let it naturally settle down and watch it's trending on subsequent ICP's.
Barium can also come in from Salt mixes with high Barium levels, 2parts or random Trace element supplements.
</t>
  </si>
  <si>
    <t>Significant Elevated above the target level of 15.
Let it naturally settle down and watch it's trending on subsequent ICP's.
Also find the source of Barium to avoid further increase.
Barium can also come in from Salt mixes with high Barium levels, 2parts or random Trace element supplements.</t>
  </si>
  <si>
    <t xml:space="preserve">Critical elevated above the target level of 15. Not recommended to exceed 100
At this point it's recommended to urgently find the source of Barium to avoid further increase.
Barium can come in from Salt mixes with high Barium levels, 2parts or random Trace element supplements. If Water changes are performed, it's recommended to ICP the Saltwater mix if Barium keeps increasing from ICP to ICP and Water changes are performed.
</t>
  </si>
  <si>
    <t xml:space="preserve">Slightly elevated above the target level of 15.
Let it naturally settle down and watch it's trending on subsequent ICP's.
Molybdenum can also come in from Salt mixes with high Molybdenum levels, 2parts or random Trace element supplements.
</t>
  </si>
  <si>
    <t xml:space="preserve">Significant Elevated above the target level of 15.
Let it naturally settle down and watch it's trending on subsequent ICP's.
Also find the source of Molybdenum to avoid further increase.
Molybdenum can also come in from Salt mixes with high Molybdenum levels, 2parts or random Trace element supplements. High Molybdenum levels are often linked to Algae and Dinoflagellate issues.
</t>
  </si>
  <si>
    <t xml:space="preserve">Critical elevated above the target level of 15. Not recommended to exceed 100
At this point it's recommended to urgently find the source of Molybdenum to avoid further increase.
Molybdenum can come in from Salt mixes with high Molybdenum levels, 2parts or random Trace element supplements. If Water changes are performed, it's recommended to ICP the Saltwater mix if Molybdenum keeps increasing from ICP to ICP and Water changes are performed. High Molybdenum levels are often linked to Algae and Dinoflagellate issues.
</t>
  </si>
  <si>
    <t xml:space="preserve">Acceptable range, slightly above target level. 
Monitor on subsequent ICP the trending of this element.
Often it is supplemented with Salt mixes and random trace elements.
</t>
  </si>
  <si>
    <t xml:space="preserve">Elevated above the target level of 2.5
Let it naturally settle down and watch it's trending on subsequent ICP's.
If not supplemented intentionally, find the source of Nickel to avoid further increase.
Nickel can also come in from Salt mixes with high Nickel levels, 2parts or random Trace element supplements. If these possibilities are ruled out, and Nickel increases further in subsequent ICP's, then look for corroding equipment in the system.
</t>
  </si>
  <si>
    <t xml:space="preserve">Critical elevated above the usual ranges. Not recommended to exceed 20-30
At this point it's recommended to urgently find the source of Nickel to avoid further increase. If not supplemented intentionally, find the source of Nickel to avoid further increase. Nickel can also come in from Salt mixes with high Nickel levels, 2parts or random Trace element supplements. If these possibilities are ruled out, and Nickel increases further in subsequent ICP's, then look for corroding equipment in the system. Water changes are recommended if Nickel elevates above 30, but with time would be naturally reduced if the source has been determined and removed.
</t>
  </si>
  <si>
    <t xml:space="preserve">Manganese is usually depleted in our tanks and should remain undetectable even when supplemented. As per the Reef Moonshiners method, Manganese is part of the daily elements dosing routine.
Manganese is detected in low ranges, means if supplemented, simply reduce daily dose.
If not supplemented, Manganese can also come in from Salt mixes, 2part Products, or random Trace element supplements. Watch trending on subsequent ICP's test.
</t>
  </si>
  <si>
    <t xml:space="preserve">Manganese is usually depleted in our tanks and should remain undetectable even when supplemented. As per the Reef Moonshiners method, Manganese is part of the daily elements dosing routine.
Manganese is detected in low ranges, means if supplemented, simply reduce daily dose.
If not supplemented, Manganese can also come in from Salt mixes, 2part Products, or random Trace element supplements. Watch trending on subsequent ICP's test.
</t>
  </si>
  <si>
    <t xml:space="preserve">Manganese is usually depleted in our tanks and should remain undetectable even when supplemented. As per the Reef Moonshiners method, Manganese is part of the daily elements dosing routine.
Manganese is detected in low ranges, means if supplemented, stop dosage.
If not supplemented, Manganese can also come in from Salt mixes, 2part Products, or random Trace element supplements. Watch trending on subsequent ICP's test.
</t>
  </si>
  <si>
    <t xml:space="preserve">Manganese is usually depleted in our tanks and should remain undetectable even when supplemented. As per the Reef Moonshiners method, Manganese is part of the daily elements dosing routine.
Manganese is detected in medium ranges, means if supplemented, stop dosage.
If not supplemented, Manganese can also come in from Salt mixes, 2part Products, or random Trace element supplements. Watch trending on subsequent ICP's tests. Find source of Manganese and let it naturally reduce in the tank.
</t>
  </si>
  <si>
    <t>Manganese is usually depleted in our tanks and should remain undetectable even when supplemented. As per the Reef Moonshiners method, Manganese is part of the daily elements dosing routine.
Manganese is detected in high ranges, means if supplemented, stop dosage.
If not supplemented, Manganese can also come in from Salt mixes, 2part Products, or random Trace element supplements. Watch trending on subsequent ICP's tests. Find source of Manganese and let it naturally reduce in the tank.</t>
  </si>
  <si>
    <t xml:space="preserve">Chromium is usually depleted in our tanks and should remain undetectable even when supplemented. As per the Reef Moonshiners method, Chromium is part of the daily elements dosing routine.
Chromium is detected in low ranges, means if supplemented, simply reduce daily dose.
If not supplemented, Chromium can also come in from Salt mixes and random Trace element supplements. Watch trending on subsequent ICP's test.
</t>
  </si>
  <si>
    <t xml:space="preserve">Chromium is usually depleted in our tanks and should remain undetectable even when supplemented. As per the Reef Moonshiners method, Chromium is part of the daily elements dosing routine.
Chromium is detected in low ranges, means if supplemented, simply reduce daily dose.
If not supplemented, Chromium can also come in from Salt mixes and random Trace element supplements. Watch trending on subsequent ICP's test.
</t>
  </si>
  <si>
    <t xml:space="preserve">Chromium is usually depleted in our tanks and should remain undetectable even when supplemented. As per the Reef Moonshiners method, Chromium is part of the daily elements dosing routine.
Chromium is detected in low ranges, means if supplemented, stop dosage.
If not supplemented, Chromium can also come in from Salt mixes and random Trace element supplements. Watch trending on subsequent ICP's test.
Inspect for rotten equipment and Stainless steel components.
</t>
  </si>
  <si>
    <t xml:space="preserve">Chromium is usually depleted in our tanks and should remain undetectable even when supplemented. As per the Reef Moonshiners method, Chromium is part of the daily elements dosing routine.
Chromium is detected in high ranges, means if supplemented, stop dosage.
If not supplemented, Chromium can also come in from Salt mixes and random Trace element supplements. Watch trending on subsequent ICP's tests. Find source of Chromium and let it naturally reduce in the tank.
Inspect for rotten equipment and Stainless steel components.
</t>
  </si>
  <si>
    <t>Chromium is usually depleted in our tanks and should remain undetectable even when supplemented. As per the Reef Moonshiners method, Chromium is part of the daily elements dosing routine.
Chromium is detected in very high ranges, means if supplemented, stop dosage.
If not supplemented, Chromium can also come in from Salt mixes and random Trace element supplements. Watch trending on subsequent ICP's test.
Inspect for rotten equipment and Stainless steel components.</t>
  </si>
  <si>
    <t xml:space="preserve">Cobalt is usually depleted in our tanks and should remain undetectable even when supplemented. As per the Reef Moonshiners method, Cobalt is part of the daily elements dosing routine.
Cobalt is detected in low ranges, means if supplemented, simply reduce daily dose.
If not supplemented, Cobalt can also come in from Salt mixes and random Trace element supplements. Watch trending on subsequent ICP's test.
</t>
  </si>
  <si>
    <t xml:space="preserve">Cobalt is usually depleted in our tanks and should remain undetectable even when supplemented. As per the Reef Moonshiners method, Cobalt is part of the daily elements dosing routine.
Cobalt is detected in low ranges, means if supplemented, simply reduce daily dose.
If not supplemented, Cobalt can also come in from Salt mixes and random Trace element supplements. Watch trending on subsequent ICP's test.
</t>
  </si>
  <si>
    <t xml:space="preserve">Cobalt is usually depleted in our tanks and should remain undetectable even when supplemented. As per the Reef Moonshiners method, Cobalt is part of the daily elements dosing routine.
Cobalt is detected in low ranges, means if supplemented, stop dosage.
If not supplemented, Cobalt can also come in from Salt mixes and random Trace element supplements. Watch trending on subsequent ICP's test.
Inspect for rotten and corroding equipment, and verify the RODI test results.
</t>
  </si>
  <si>
    <t>Cobalt is usually depleted in our tanks and should remain undetectable even when supplemented. As per the Reef Moonshiners method, Cobalt is part of the daily elements dosing routine.
Cobalt is detected in high ranges, means if supplemented, stop dosage.
If not supplemented, Cobalt can also come in from Salt mixes and random Trace element supplements. Watch trending on subsequent ICP's tests. Find source of Cobalt and let it naturally reduce in the tank.
Inspect for rotten and corroding equipment, and verify the RODI test results.</t>
  </si>
  <si>
    <t>Cobalt is usually depleted in our tanks and should remain undetectable even when supplemented. As per the Reef Moonshiners method, Cobalt is part of the daily elements dosing routine.
Cobalt is detected in very high ranges, means if supplemented, stop dosage.
If not supplemented, Cobalt can also come in from Salt mixes and random Trace element supplements. Watch trending on subsequent ICP's test.
Inspect for rotten and corroding equipment, and verify the RODI test results.</t>
  </si>
  <si>
    <t xml:space="preserve">Iron is usually depleted in our tanks and should remain undetectable even when supplemented. As per the Reef Moonshiners method, Iron is part of the daily elements dosing routine.
Iron is detected in low ranges, means if supplemented, simply reduce daily dose.
If not supplemented, Iron can also come in from Salt mixes and random Trace element supplements. Watch trending on subsequent ICP's test.
</t>
  </si>
  <si>
    <t>Iron is usually depleted in our tanks and should remain undetectable even when supplemented. As per the Reef Moonshiners method, Iron is part of the daily elements dosing routine.
Iron is detected in low ranges, means if supplemented, simply reduce daily dose.
Maintaing Iron in detectable range will cause brownish/dull coloration.
If not supplemented, Iron can also come in from Salt mixes and random Trace element supplements. Watch trending on subsequent ICP's test and verify the RODI results for Iron.</t>
  </si>
  <si>
    <t xml:space="preserve">Iron is usually depleted in our tanks and should remain undetectable even when supplemented. As per the Reef Moonshiners method, Iron is part of the daily elements dosing routine.
Iron is detected in low ranges, means if supplemented, stop dosage.
Maintaing Iron in detectable range will cause brownish/dull coloration.
If not supplemented, Iron can also come in from Salt mixes and random Trace element supplements. Watch trending on subsequent ICP's test.
Inspect for rotten and corroding equipment, and verify the RODI test results.
</t>
  </si>
  <si>
    <t>Iron is usually depleted in our tanks and should remain undetectable even when supplemented. As per the Reef Moonshiners method, Iron is part of the daily elements dosing routine.
Iron is detected in high ranges, means if supplemented, stop dosage.
Maintaing Iron in detectable range will cause brownish/dull coloration.
If not supplemented, Iron can also come in from Salt mixes and random Trace element supplements. Watch trending on subsequent ICP's tests. Find source of Iron and let it naturally reduce in the tank.
Inspect for rotten and corroding equipment, and verify the RODI test results.</t>
  </si>
  <si>
    <t>Iron is usually depleted in our tanks and should remain undetectable even when supplemented. As per the Reef Moonshiners method, Iron is part of the daily elements dosing routine.
Iron is detected in very high ranges, means if supplemented, stop dosage.
Maintaing Iron in detectable range will cause brownish/dull coloration.
If not supplemented, Iron can also come in from Salt mixes and random Trace element supplements. Watch trending on subsequent ICP's test.
Inspect for rotten and corroding equipment, and verify the RODI test results.</t>
  </si>
  <si>
    <t xml:space="preserve">Vanadium slightly above the desired range of 1-2, but still no concern. It usually drops on it's own, if not supplemented.
If supplemented daily, simple reduce or stop daily dosing.
However, if not supplemented watch on subsequent ICP tests if it increases further and verify RODI results for Vanadium detection.
Vanadium has been shown to leech from plastic bins for RODI/TOPOFF, Corroding equipment and magnets, certain Reef Sand product batches, certain mined calcium reactor media, trace element supplements, salts and certain 2 part products.
</t>
  </si>
  <si>
    <t xml:space="preserve">Vanadium significant above the desired range of 1-2, in a range of concern. It usually drops on it's own, if not supplemented, no water changes or absorbers necessary.
If supplemented then stop any dosing. Find the source of Vanadium!
However, if not supplemented watch on subsequent ICP tests if it increases further and verify RODI results for Vanadium detection.
Vanadium has been shown to leech from plastic bins for RODI/TOPOFF, Corroding equipment and magnets, certain Reef Sand product batches, certain mined calcium reactor media, trace element supplements, salts and certain 2 part products.
</t>
  </si>
  <si>
    <t xml:space="preserve">Vanadium very significant above the desired range of 1-2, in a range of concern. It usually drops on it's own but will take a long time if not supplemented. At this point water changes are recommended. A 10% WC will reduce the Vanadium by approx. 8-9%
If supplemented then stop any dosing. Find the source of Vanadium!
However, if not supplemented watch on subsequent ICP tests if it increases further and verify RODI results for Vanadium detection.
Vanadium has been shown to leech from plastic bins for RODI/TOPOFF, Corroding equipment and magnets, certain Reef Sand product batches, certain mined calcium reactor media, trace element supplements, salts and certain 2 part products.
</t>
  </si>
  <si>
    <t xml:space="preserve">Acceptable level above target, but not of concern.
Let it naturally settle down and watch it's trending on subsequent ICP's.
If not supplemented intentionally, find the source of Zinc to avoid further increase.
Zinc can also come in from Salt mixes with high Zinc levels, 2parts or random Trace element supplements. If these possibilities are ruled out, and Zinc increases further in subsequent ICP's, then look for corroding equipment in the system. Verify RODI results for detection of Zinc.
</t>
  </si>
  <si>
    <t xml:space="preserve">Elevated above target level, but not too much of concern.
Let it naturally settle down and watch it's trending on subsequent ICP's.
If not supplemented intentionally, find the source of Zinc to avoid further increase.
Zinc can also come in from Salt mixes with high Zinc levels, 2parts or random Trace element supplements. If these possibilities are ruled out, and Zinc increases further in subsequent ICP's, then look for corroding equipment in the system. Verify RODI results for detection of Zinc.
</t>
  </si>
  <si>
    <t xml:space="preserve">Significant elevated above target level, raising concerns. Find the source of Zinc immediately.
Let it naturally settle down and watch it's trending on subsequent ICP's.
If not supplemented intentionally, find the source of Zinc to avoid further increase.
Zinc can also come in from Salt mixes with high Zinc levels, 2parts or random Trace element supplements. If these possibilities are ruled out, and Zinc increases further in subsequent ICP's, then look for corroding equipment in the system. Verify RODI results for detection of Zinc.
</t>
  </si>
  <si>
    <t xml:space="preserve">Critical elevated above the usual target of 5. Not recommended to exceed 80
At this point it's recommended to urgently find the source of Zinc to avoid further increase. If not supplemented intentionally, find the source of Zinc to avoid further increase. Zinc can also come in from Salt mixes with high Zinc levels, 2parts or random Trace element supplements. If these possibilities are ruled out, and Zinc increases further in subsequent ICP's, then look for corroding equipment in the system. Water changes are recommended if Zinc elevates above 80.
</t>
  </si>
  <si>
    <t xml:space="preserve">Slightly elevated levels of Tin are detected.
Tin is very common to become undetectable in Reef Aquaria, especially when no Water Changes are performed and does reduce naturally relatively fast, no action other than watch and monitoring it on subsequent ICP's.
If in previous tests, Tin was acceptable or low, then investigate potential source of Tin. It may come in from Salts, Supplements, Foods and if suddenly appearing from potential corroding equipment in the tank. First items to look at are typically electronic components and magnets. Check the RODI results from the RODI unit/Top off water to find the source. DIY Phosphorous supplements and DIY Hydrogen Peroxide mixes have been identified to include Tin as not disclosed impurities!
</t>
  </si>
  <si>
    <t xml:space="preserve">Significant elevated levels of Tin are detected.
Tin is very common to become undetectable in Reef Aquaria, especially when no Water Changes are performed and does reduce naturally relatively fast, no action other than watch and monitoring it on subsequent ICP's as well as finding the source of Tin as soon as possible.
If in previous tests, Tin was acceptable or low, then investigate potential source of Tin. It may come in from Salts, Supplements, Foods and if suddenly appearing from potential corroding equipment in the tank. First items to look at are typically electronic components and magnets. Check the RODI results from the RODI unit/Top off water to find the source. DIY Phosphorous supplements and DIY Hydrogen Peroxide mixes have been identified to include Tin as not disclosed impurities!
</t>
  </si>
  <si>
    <t xml:space="preserve">Highly elevated levels of Tin are detected.
Tin is very common to become undetectable in Reef Aquaria, especially when no Water Changes are performed and does reduce naturally relatively fast. In this case Water changes are recommended to avoid further increase and find the source of Tin as soon as possible.
If in previous tests, Tin was acceptable or low, then investigate potential source of Tin. It may come in from Salts, Supplements, Foods and if suddenly appearing from potential corroding equipment in the tank. First items to look at are typically electronic components and magnets. Check the RODI results from the RODI unit/Top off water to find the source. DIY Phosphorous supplements and DIY Hydrogen Peroxide mixes have been identified to include Tin as not disclosed impurities!
</t>
  </si>
  <si>
    <t>Very low Aluminum levels, great job!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t>
  </si>
  <si>
    <t xml:space="preserve">Acceptable level of detection, no concern at all.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</si>
  <si>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 xml:space="preserve">Less desired level of detection, not much of concern as long action is taken to minimize Aluminum increase and find the source, in order to control it!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</si>
  <si>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 xml:space="preserve">Undesired level of detection. Reduce Aluminum and find the source, in order to control it!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</si>
  <si>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 xml:space="preserve">High level of detection. Reduce Aluminum and find the source, in order to control it! 
Perform Water changes to export Aluminum.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</si>
  <si>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 xml:space="preserve">Very High level of detection. Reduce Aluminum and find the source, in order to control it! Perform many large Water changes to export Aluminum asap.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</si>
  <si>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Lanthanum shall not become detectable at any time.
If detected, it may be intentionally dosed as part of any treatments or a Lanthanum Chloride Phosphate absorber has been used.
If detected, as part of a Po4 remover, the system is not sufficiently filtered to remove the particles that bind the Phosphates. Take corrective action to minimize the free detectable Lanthanum.</t>
  </si>
  <si>
    <t>Other pollutants on the ICP shall not become detectable at any time.</t>
  </si>
  <si>
    <t>Other pollutants on the ICP shall not become detectable at any time.
If these become detectable, find root cause and source, and perform Water Changes.</t>
  </si>
  <si>
    <t>System Water Volume Liter</t>
  </si>
  <si>
    <t>System Water Volume Gallons</t>
  </si>
  <si>
    <t>Rubidium</t>
  </si>
  <si>
    <t>Strongly recommended to be dosed as part of the Reef Moonshiner program!
Rubidium is a very influencing element with very positive effects to Shrooms, Zoa, Torches, all Soft corals as well to SPS. Many Moonshiner user repeatedly see significant effects and improvements when this element is supplemented.
Rubidium is unfortunately not tested by ATI or Triton. However since Rubidium is a very expensive metal it is barely included in salt mixes and supplements. The ICP testing has shown that every tank is lacking therefore on Rubidium, not even reaching the natural level of 200µg/L, but mostly depleted to zero detection.
Rubidium is done in 2 steps.
1.) Initial correction dosage of 200µg/L (equal to 0.2mg/L / equal 0.2ppm)
2.) Subsequent refreshments of either monthly or daily, your choice.
See dosing instructions below, and more information can be found in the Reef Moonshiner Handbook on Rubidium.</t>
  </si>
  <si>
    <t>Regime A : Montlhy subsequent dosage of 0.033mg/L  (Reef Moonshiners Rubidium)</t>
  </si>
  <si>
    <t>Regime B : Daily subsequent dosage of 0.0011mg/L  (Reef Moonshiners Rubidium)</t>
  </si>
  <si>
    <t>ml daily</t>
  </si>
  <si>
    <t>First Initial one time correction dosage of 0.2mg/L  (Reef Moonshiners Rubidium)</t>
  </si>
  <si>
    <t>Low Molybdenum level.
Correct this Element to 15 with Reef Moonshiners Molybdenum as per Dosing instructions below or via use of the Reef Moonshiners Calculator.</t>
  </si>
  <si>
    <t xml:space="preserve">Acceptable range, however Reef Moonshiner method recommends a target level of 2.5.
Correct this Element to 2.5 with Reef Moonshiners Nickel as per Dosing instructions below or via use of the Reef Moonshiners Calculator.
</t>
  </si>
  <si>
    <t>(Reef Moonshiner Manganese classic)</t>
  </si>
  <si>
    <t>(Reef Moonshiner Chromium classic)</t>
  </si>
  <si>
    <t>(Reef Moonshiner Cobalt classic)</t>
  </si>
  <si>
    <t>(Reef Moonshiner Iron classic)</t>
  </si>
  <si>
    <r>
      <t xml:space="preserve">(Reef Moonshiner </t>
    </r>
    <r>
      <rPr>
        <b/>
        <sz val="11"/>
        <color theme="4" tint="-0.249977111117893"/>
        <rFont val="Calibri"/>
        <family val="2"/>
        <scheme val="minor"/>
      </rPr>
      <t>NANO/PUMP</t>
    </r>
    <r>
      <rPr>
        <b/>
        <sz val="11"/>
        <color theme="1"/>
        <rFont val="Calibri"/>
        <family val="2"/>
        <scheme val="minor"/>
      </rPr>
      <t xml:space="preserve"> Manganese)</t>
    </r>
  </si>
  <si>
    <r>
      <t xml:space="preserve">(Reef Moonshiner </t>
    </r>
    <r>
      <rPr>
        <b/>
        <sz val="11"/>
        <color theme="4" tint="-0.249977111117893"/>
        <rFont val="Calibri"/>
        <family val="2"/>
        <scheme val="minor"/>
      </rPr>
      <t>NANO/PUMP</t>
    </r>
    <r>
      <rPr>
        <b/>
        <sz val="11"/>
        <color theme="1"/>
        <rFont val="Calibri"/>
        <family val="2"/>
        <scheme val="minor"/>
      </rPr>
      <t xml:space="preserve"> Chromium)</t>
    </r>
  </si>
  <si>
    <r>
      <t xml:space="preserve">(Reef Moonshiner </t>
    </r>
    <r>
      <rPr>
        <b/>
        <sz val="11"/>
        <color theme="4" tint="-0.249977111117893"/>
        <rFont val="Calibri"/>
        <family val="2"/>
        <scheme val="minor"/>
      </rPr>
      <t>NANO/PUMP</t>
    </r>
    <r>
      <rPr>
        <b/>
        <sz val="11"/>
        <color theme="1"/>
        <rFont val="Calibri"/>
        <family val="2"/>
        <scheme val="minor"/>
      </rPr>
      <t xml:space="preserve"> Cobalt)</t>
    </r>
  </si>
  <si>
    <r>
      <t xml:space="preserve">(Reef Moonshiner </t>
    </r>
    <r>
      <rPr>
        <b/>
        <sz val="11"/>
        <color theme="4" tint="-0.249977111117893"/>
        <rFont val="Calibri"/>
        <family val="2"/>
        <scheme val="minor"/>
      </rPr>
      <t>NANO/PUMP</t>
    </r>
    <r>
      <rPr>
        <b/>
        <sz val="11"/>
        <color theme="1"/>
        <rFont val="Calibri"/>
        <family val="2"/>
        <scheme val="minor"/>
      </rPr>
      <t xml:space="preserve"> Iron)</t>
    </r>
  </si>
  <si>
    <t>Dosing Summary from above assessment</t>
  </si>
  <si>
    <t>OPTIONAL ELEMENTS/SUPPLEMENTS</t>
  </si>
  <si>
    <t>Liqui-Mud</t>
  </si>
  <si>
    <t>1ml per 100Gallon daily</t>
  </si>
  <si>
    <t>Vitamin CarbX</t>
  </si>
  <si>
    <t>5-7 drops daily per 100Gallon</t>
  </si>
  <si>
    <t>DIY Stock solutions and dosing calculations are included in the Reef Moonshiner calculator</t>
  </si>
  <si>
    <t>Nitrate Solution</t>
  </si>
  <si>
    <t>(Mix drops with tank water and pour into Display tank, or Soak Flakefood against ICH and feed multiple times)</t>
  </si>
  <si>
    <t>First Time user Shopping list</t>
  </si>
  <si>
    <t>Not required</t>
  </si>
  <si>
    <t>Required</t>
  </si>
  <si>
    <t>Brightwell Magnesion-P</t>
  </si>
  <si>
    <t>Brightwell Calcion-P</t>
  </si>
  <si>
    <t>Brightwell Potassion-P</t>
  </si>
  <si>
    <t>Brightwell Strontion-P</t>
  </si>
  <si>
    <t>SeaChem Reef Iodide</t>
  </si>
  <si>
    <t>1 Bottle(s) Required</t>
  </si>
  <si>
    <t>Reef Moonshiners Liqui-Mud</t>
  </si>
  <si>
    <t>Reef Moonshiners VitaminX</t>
  </si>
  <si>
    <t>Reef Moonshiners Bromine</t>
  </si>
  <si>
    <t>Reef Moonshiners Boron</t>
  </si>
  <si>
    <t>Reef Moonshiners Fluoride</t>
  </si>
  <si>
    <t>Reef Moonshiners Rubidium</t>
  </si>
  <si>
    <t>Reef Moonshiners Barium</t>
  </si>
  <si>
    <t>Reef Moonshiners Molybdenum</t>
  </si>
  <si>
    <t>Reef Moonshiners Nickel</t>
  </si>
  <si>
    <t>Reef Moonshiners Manganese</t>
  </si>
  <si>
    <t>Reef Moonshiners Cobalt</t>
  </si>
  <si>
    <t>Reef Moonshiners Iron</t>
  </si>
  <si>
    <t>Reef Moonshiners Zinc</t>
  </si>
  <si>
    <t>Enter Data</t>
  </si>
  <si>
    <t>Digital Kitchen scale (in Grams)</t>
  </si>
  <si>
    <t>Strongly recommended to measure larger Liquid ammounts, 1ml equal 1gram</t>
  </si>
  <si>
    <t>Cobalt Blue Dropper bottles</t>
  </si>
  <si>
    <t>Recommended for Iodide and Vanadium, more details in the Reef Moonshiner Handbook</t>
  </si>
  <si>
    <t>x</t>
  </si>
  <si>
    <t>xx</t>
  </si>
  <si>
    <t xml:space="preserve">x </t>
  </si>
  <si>
    <t xml:space="preserve">Considered depleted. Follow a daily Vanadium dosing as described in the Moonshiner Handbook.
Typically 1-2 drops per 100Gallons of Reef Moonshiner's Vanadium are dosed daily via the Cobalt blue dropper bottles as a starting point, and the amount of drops is going to be adjusted from ICP to ICP until the Vanadium levels between 1-2 are achieved. No single time correction dosages are recommended!
Keep monitoring via ICP and maintain consistence on dosing it daily.
</t>
  </si>
  <si>
    <t xml:space="preserve">Maintain a daily Vanadium dosing as described in the Moonshiner Handbook.
Typically 1-2 drops per 100Gallons of Reef Moonshiner's Vanadium are dosed daily via the Cobalt blue dropper bottles as a starting point, and the amount of drops is going to be adjusted from ICP to ICP until the Vanadium levels between 1-2 are achieved. No single time correction dosages are recommended! If above 2, simply reduce the daily drops used. Vanadium also comes in with many supplements and Salts and dosing may not be required if detected between 1-2.
Keep monitoring via ICP and maintain consistence on dosing it daily.
</t>
  </si>
  <si>
    <t>Daily Dosage of RM Vanadium is recommended until 1-2µg/L is achieved. 
As a starting point, 1-2 drops per 100Gallons are dosed daily and the amount of drops is going to be adjusted from ICP to ICP.
Read the Reef Moonshiner's Handbook guidance for the recommended Cobalt blue dropper bottles as used for other elements such as Iodide dosing. Info: The dropper bottles will dispense on average 0.03ml of liquid per drop.</t>
  </si>
  <si>
    <t>Reef Moonshiners Vanadium</t>
  </si>
  <si>
    <t>Fluoride/Flourine</t>
  </si>
  <si>
    <t>Chromium/Chrome</t>
  </si>
  <si>
    <t>Tank Volume US Gal.</t>
  </si>
  <si>
    <t>G</t>
  </si>
  <si>
    <t>Personal User notes and remarks</t>
  </si>
  <si>
    <t>Tank Volume Liter</t>
  </si>
  <si>
    <t>L</t>
  </si>
  <si>
    <t>Reef Moonshiner's Major Trace Elements</t>
  </si>
  <si>
    <t>Correction dosage recommendation</t>
  </si>
  <si>
    <t xml:space="preserve">References </t>
  </si>
  <si>
    <t>Concentration PPM</t>
  </si>
  <si>
    <t>Trace Element</t>
  </si>
  <si>
    <t>Current
Level</t>
  </si>
  <si>
    <t>Unit</t>
  </si>
  <si>
    <t>Target
Level</t>
  </si>
  <si>
    <t>Recommended 
Target Level</t>
  </si>
  <si>
    <t>Increase</t>
  </si>
  <si>
    <t>Total
Required Solution [ml]</t>
  </si>
  <si>
    <t>Correction dosage daily (ml)</t>
  </si>
  <si>
    <t>Correction dosage for day(s)</t>
  </si>
  <si>
    <t>Total dosage of 
Required Solution [ml]</t>
  </si>
  <si>
    <t xml:space="preserve">
Recommendation</t>
  </si>
  <si>
    <t>Notes***</t>
  </si>
  <si>
    <t>Max units
Increase
per day**</t>
  </si>
  <si>
    <t>Day(s)</t>
  </si>
  <si>
    <t>Base Element - Correction after ICP</t>
  </si>
  <si>
    <t>Do not exceed 95-100</t>
  </si>
  <si>
    <t>Never exceed 10</t>
  </si>
  <si>
    <t>6 to 8</t>
  </si>
  <si>
    <t>Fluoride</t>
  </si>
  <si>
    <t>Never Exceed 2.0, Coral will irreversibly damaged</t>
  </si>
  <si>
    <t>0.1-0.2</t>
  </si>
  <si>
    <r>
      <t xml:space="preserve">PRO Element - </t>
    </r>
    <r>
      <rPr>
        <b/>
        <sz val="10"/>
        <color theme="1"/>
        <rFont val="Arial"/>
        <family val="2"/>
      </rPr>
      <t>0.2mg/L initial start, then 0.1 mg/L every 3 months or 0.033mg/L monthly</t>
    </r>
  </si>
  <si>
    <t>Reef Moonshiner's Minor Trace Elements</t>
  </si>
  <si>
    <t>Current level</t>
  </si>
  <si>
    <t>Target</t>
  </si>
  <si>
    <t>Total 
Required Solution [ml]</t>
  </si>
  <si>
    <t>microgram/L</t>
  </si>
  <si>
    <r>
      <rPr>
        <b/>
        <sz val="10"/>
        <color rgb="FF0070C0"/>
        <rFont val="Arial"/>
        <family val="2"/>
      </rPr>
      <t>NANO/PUMP-</t>
    </r>
    <r>
      <rPr>
        <sz val="11"/>
        <color theme="1"/>
        <rFont val="Calibri"/>
        <family val="2"/>
        <scheme val="minor"/>
      </rPr>
      <t>Manganese</t>
    </r>
  </si>
  <si>
    <t>0.1 daily</t>
  </si>
  <si>
    <t>Daily maintenance recommended</t>
  </si>
  <si>
    <t>Base Element - Daily dosing, see Notes</t>
  </si>
  <si>
    <t>Start with a daily dose of 0,1 µg/L and watch ICP trend</t>
  </si>
  <si>
    <t>Manganese (Classic)</t>
  </si>
  <si>
    <r>
      <rPr>
        <b/>
        <sz val="10"/>
        <color rgb="FF0070C0"/>
        <rFont val="Arial"/>
        <family val="2"/>
      </rPr>
      <t>NANO/PUMP-</t>
    </r>
    <r>
      <rPr>
        <sz val="11"/>
        <color theme="1"/>
        <rFont val="Calibri"/>
        <family val="2"/>
        <scheme val="minor"/>
      </rPr>
      <t>Chromium</t>
    </r>
  </si>
  <si>
    <t>0.02 daily</t>
  </si>
  <si>
    <t>Start with a daily dose of 0,02 µg/L and watch ICP trend</t>
  </si>
  <si>
    <t>Chromium (Classic)</t>
  </si>
  <si>
    <r>
      <rPr>
        <b/>
        <sz val="10"/>
        <color rgb="FF0070C0"/>
        <rFont val="Arial"/>
        <family val="2"/>
      </rPr>
      <t>NANO/PUMP-</t>
    </r>
    <r>
      <rPr>
        <sz val="11"/>
        <color theme="1"/>
        <rFont val="Calibri"/>
        <family val="2"/>
        <scheme val="minor"/>
      </rPr>
      <t>Cobalt</t>
    </r>
  </si>
  <si>
    <t>Cobalt (Classic)</t>
  </si>
  <si>
    <r>
      <rPr>
        <b/>
        <sz val="10"/>
        <color rgb="FF0070C0"/>
        <rFont val="Arial"/>
        <family val="2"/>
      </rPr>
      <t>NANO/PUMP-</t>
    </r>
    <r>
      <rPr>
        <sz val="11"/>
        <color theme="1"/>
        <rFont val="Calibri"/>
        <family val="2"/>
        <scheme val="minor"/>
      </rPr>
      <t>Iron</t>
    </r>
  </si>
  <si>
    <t>Below Detectable</t>
  </si>
  <si>
    <t>Start with a daily dose of 0,01-0,02 µg/L and watch ICP trend</t>
  </si>
  <si>
    <t>TBD</t>
  </si>
  <si>
    <t>Iron (Classic)</t>
  </si>
  <si>
    <r>
      <rPr>
        <b/>
        <sz val="10"/>
        <color rgb="FF0070C0"/>
        <rFont val="Arial"/>
        <family val="2"/>
      </rPr>
      <t>NANO/PUMP-</t>
    </r>
    <r>
      <rPr>
        <sz val="11"/>
        <color theme="1"/>
        <rFont val="Calibri"/>
        <family val="2"/>
        <scheme val="minor"/>
      </rPr>
      <t>Copper</t>
    </r>
  </si>
  <si>
    <r>
      <rPr>
        <b/>
        <sz val="10"/>
        <color rgb="FF0070C0"/>
        <rFont val="Arial"/>
        <family val="2"/>
      </rPr>
      <t xml:space="preserve">ELITE Element </t>
    </r>
    <r>
      <rPr>
        <sz val="11"/>
        <color theme="1"/>
        <rFont val="Calibri"/>
        <family val="2"/>
        <scheme val="minor"/>
      </rPr>
      <t>- Daily dosage, adjustment as per ICP</t>
    </r>
  </si>
  <si>
    <t>CAREFUL !!! Start with a daily 0,005 and watch ICP trend</t>
  </si>
  <si>
    <t xml:space="preserve">Vanadium </t>
  </si>
  <si>
    <t>1 to 2</t>
  </si>
  <si>
    <t>Start with a daily dose and watch ICP trend</t>
  </si>
  <si>
    <r>
      <rPr>
        <b/>
        <sz val="10"/>
        <color rgb="FF0070C0"/>
        <rFont val="Arial"/>
        <family val="2"/>
      </rPr>
      <t>NANO/PUMP-</t>
    </r>
    <r>
      <rPr>
        <sz val="11"/>
        <color theme="1"/>
        <rFont val="Calibri"/>
        <family val="2"/>
        <scheme val="minor"/>
      </rPr>
      <t>Tin</t>
    </r>
  </si>
  <si>
    <t>Barely Detectable</t>
  </si>
  <si>
    <r>
      <rPr>
        <b/>
        <sz val="10"/>
        <color rgb="FF0070C0"/>
        <rFont val="Arial"/>
        <family val="2"/>
      </rPr>
      <t xml:space="preserve">PRO Element </t>
    </r>
    <r>
      <rPr>
        <sz val="11"/>
        <color theme="1"/>
        <rFont val="Calibri"/>
        <family val="2"/>
        <scheme val="minor"/>
      </rPr>
      <t>- Daily dosage, adjustment as per ICP</t>
    </r>
  </si>
  <si>
    <t>Brightwell -P Powder Solution</t>
  </si>
  <si>
    <t>Product</t>
  </si>
  <si>
    <t>Required Solution [ml]</t>
  </si>
  <si>
    <t>Recipe used for Calculator</t>
  </si>
  <si>
    <t>Max
Increase
per day**</t>
  </si>
  <si>
    <t>Strontion-P</t>
  </si>
  <si>
    <t>Add 100gram dry product to 1 Liter (or 1000gram) RODI Water / Solution may get hot, use appropriate Container for mixing</t>
  </si>
  <si>
    <t>Potassion-P</t>
  </si>
  <si>
    <t>Calcion-P</t>
  </si>
  <si>
    <t>420-440</t>
  </si>
  <si>
    <t>Add 200gram dry product to 1 Liter (or 1000gram) RODI Water / Solution may get hot, use appropriate Container for mixing</t>
  </si>
  <si>
    <t>Magnesion-P</t>
  </si>
  <si>
    <t>Brightwell Liquid Products</t>
  </si>
  <si>
    <t xml:space="preserve">Strontion Liquid </t>
  </si>
  <si>
    <t>This applies to the ready mixed, liquid solution from Brightwell.</t>
  </si>
  <si>
    <t>Potassion Liquid</t>
  </si>
  <si>
    <t>Magnesion Liquid</t>
  </si>
  <si>
    <t>Nutrients</t>
  </si>
  <si>
    <t>DIY Sodium Nitrate (50g/L)</t>
  </si>
  <si>
    <t>Add 50gram dry product to 1 Liter (or 1000gram) RODI Water</t>
  </si>
  <si>
    <t>DIY Potassium Nitrate (50g/L)</t>
  </si>
  <si>
    <r>
      <rPr>
        <b/>
        <sz val="10"/>
        <color theme="1"/>
        <rFont val="Arial"/>
        <family val="2"/>
      </rPr>
      <t>Guidance for Reef Moonshiner's Phosphorus!</t>
    </r>
    <r>
      <rPr>
        <sz val="11"/>
        <color theme="1"/>
        <rFont val="Calibri"/>
        <family val="2"/>
        <scheme val="minor"/>
      </rPr>
      <t xml:space="preserve">
Do not increase the parameter more than 7ppb Phosphorus, or 0.02ppm of Phosphates per day. It's okay to dose more than 7ppb/0.02ppm over the course of the day if needed, to increase P/Po4, but do then spread it out ideally with a dosing pump or smaller dosages numerous times a day to prevent a Phosphate shock on corals. Ideally even smaller increases per day if possible.
Choose your dosing calculations below in P (ppb) or Po4 (ppm or mg/L)</t>
    </r>
  </si>
  <si>
    <t>Target is equal to:</t>
  </si>
  <si>
    <t>RM Phosphorus - N (as P)</t>
  </si>
  <si>
    <t>ppb</t>
  </si>
  <si>
    <t>ppm of Po4</t>
  </si>
  <si>
    <r>
      <rPr>
        <b/>
        <sz val="10"/>
        <color rgb="FF0070C0"/>
        <rFont val="Arial"/>
        <family val="2"/>
      </rPr>
      <t xml:space="preserve">ELITE Element </t>
    </r>
    <r>
      <rPr>
        <sz val="11"/>
        <color theme="1"/>
        <rFont val="Calibri"/>
        <family val="2"/>
        <scheme val="minor"/>
      </rPr>
      <t>- Only for experts recommended</t>
    </r>
  </si>
  <si>
    <t>RM Phosphorus - N (as Po4)</t>
  </si>
  <si>
    <t>ppm (or mg/L)</t>
  </si>
  <si>
    <t>ppb of Phosphorus</t>
  </si>
  <si>
    <r>
      <rPr>
        <sz val="10"/>
        <color rgb="FFFF0000"/>
        <rFont val="Arial"/>
        <family val="2"/>
      </rPr>
      <t>Do not exceed a 0.02mg/L increase measured as Phosphate (Po4) per day!</t>
    </r>
    <r>
      <rPr>
        <sz val="11"/>
        <color theme="1"/>
        <rFont val="Calibri"/>
        <family val="2"/>
        <scheme val="minor"/>
      </rPr>
      <t xml:space="preserve"> Spread out dosage via a Dosing pump.</t>
    </r>
  </si>
  <si>
    <t>Copyright Reef Moonshiners LLC 2019</t>
  </si>
  <si>
    <t>Email : psxerholic@gmail.com</t>
  </si>
  <si>
    <t>Moonshiner Handbook and user guidance</t>
  </si>
  <si>
    <t>** MAX INCREASE PER DAY:</t>
  </si>
  <si>
    <t xml:space="preserve">This is meant to be the maximal amount per day, as part of your single correction dose. This means, if the total correction dose required to achieve the target level of an element, than you have to spread out the total increase </t>
  </si>
  <si>
    <t xml:space="preserve">over multiple days, considering not to increase the daily maximum possible. </t>
  </si>
  <si>
    <t>DO NOT assume you could dose this every day!!! This will lead to an overdose and will harm/kill your Livestock.</t>
  </si>
  <si>
    <t>CHOOSE THE TEST YOU HAVE USED</t>
  </si>
  <si>
    <t>Reef Moonshiner's Tool Selector</t>
  </si>
  <si>
    <t>VIEWABLE</t>
  </si>
  <si>
    <r>
      <t>Highly elevated above the target level of 75-95.
If you are dosing the daily drops of Iodide per the Reef Moonshiner Handbook already, stop the daily amount of drops and wait for the next ICP result.
Above 1000 it's recommended to use fresh activated carbon weekly, but do</t>
    </r>
    <r>
      <rPr>
        <b/>
        <sz val="11"/>
        <color theme="1"/>
        <rFont val="Calibri"/>
        <family val="2"/>
        <scheme val="minor"/>
      </rPr>
      <t xml:space="preserve"> not</t>
    </r>
    <r>
      <rPr>
        <sz val="11"/>
        <color theme="1"/>
        <rFont val="Calibri"/>
        <family val="2"/>
        <scheme val="minor"/>
      </rPr>
      <t xml:space="preserve"> use excessive amounts of carbon!
Maintaining these levels for longer can lead to brown/dull colors of corals, in certain cases also washed out looking corals and burned tips.</t>
    </r>
  </si>
  <si>
    <t>Salinity extremely low. Check the values on the test.
Verify the Salinity ideally with a classic Hydrometer which doesn't depend on calibration and it may not be super accurate, but won't shift in results and will provide results within acceptable tolerances.</t>
  </si>
  <si>
    <t>Salinity low. Check the values on the test.
Verify the Salinity ideally with a classic Hydrometer which doesn't depend on calibration and it may not be super accurate, but won't shift in results and will provide results within acceptable tolerances.</t>
  </si>
  <si>
    <t>Salinity a bit low. Verify the Salinity ideally with a classic Hydrometer which doesn't depend on calibration and it may not be super accurate, but won't shift in results and will provide results within acceptable tolerances.
The ICP test verifies Salinity based on Na/Cl only and does not take into account specific gravity of the entire saltwater mix. This is indicative only and it's recommended to verify Salinity if shown low or high.</t>
  </si>
  <si>
    <t>Salinity a bit higher. Verify the Salinity ideally with a classic Hydrometer which doesn't depend on calibration and it may not be super accurate, but won't shift in results and will provide results within acceptable tolerances.
The ICP test verifies Salinity based on Na/Cl only and does not take into account specific gravity of the entire saltwater mix. This is indicative only and it's recommended to verify Salinity if shown low or high.</t>
  </si>
  <si>
    <t>Salinity is very high. Verify the Salinity ideally with a classic Hydrometer which doesn't depend on calibration and it may not be super accurate, but won't shift in results and will provide results within acceptable tolerances.
The ICP test verifies Salinity based on Na/Cl only and does not take into account specific gravity of the entire saltwater mix. This is indicative only and it's recommended to verify Salinity if shown low or high.</t>
  </si>
  <si>
    <t xml:space="preserve">ATI did forgot to transfer your Fluoride levels! 
Contact ATI customer service via email to revise your test results. 
Do NOT assume this measured level is correct, a true "0" is impossible.
Do not dose any corrections until this issue is resolved!
Please inform Reef Moonshiner's as well about this issue.
</t>
  </si>
  <si>
    <t>Very low Barium level, correct this Element to 30 with Reef Moonshiners Barium as per Dosing instructions below or via use of the Reef Moonshiners Calculator.
Normal target level for Barium is 15, however in this case the tank will need to Buffer Barium back into corals which will drop Barium in the next weeks. Hence it's recommended to buffer Barium slightly above target, to compensate this effect.</t>
  </si>
  <si>
    <t>With this ICP-OES test kit, Manganese should remain undetectable even while supplemented. As per the Reef Moonshiners method, Manganese is part of the daily elements dosing routine.
The Reef Moonshiner's ICP-MS testkit will measure these ultra low trace elements in the required precision, in order to evaluate if truly depleted or if in an acceptable low range.
Simply dose Reef Moonshiners Manganese as per Dosing instructions below or via use of the Reef Moonshiners Calculator.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</si>
  <si>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Recommended Daily Standard dosage of 0.1µg/L  (Reef Moonshiners Manganese Classic)</t>
  </si>
  <si>
    <t>Recommended Daily Standard dosage of 0.1µg/L  (Reef Moonshiners NANO/PUMP Manganese)</t>
  </si>
  <si>
    <t xml:space="preserve">Nickel completely depleted.
Correct this Element to 2.5 with Reef Moonshiners Nickel as per Dosing instructions below or via use of the Reef Moonshiners Calculator.
In case that Nickel is/was not detectable over multiple ICP tests, it is recommended to add Nickel to the daily dosing routine. A safe starting dosage is 0.3ml per 100Gallon sytem water volume daily. If still 0 on subsequent ICP tests, increase the daily volume further by 0.1ml per 100Gallon until the Element is detected on the ICP test. Dose this daily amount on top of the correction dosages while doing corrections.
</t>
  </si>
  <si>
    <t xml:space="preserve">Zinc completely depleted.
Correct this Element to 5 with Reef Moonshiners Zinc as per Dosing instructions below or via use of the Reef Moonshiners Calculator.
In case that Zinc is/was not detectable over multiple ICP tests, it is recommended to add Zinc to the daily dosing routine. A safe starting dosage is 0.3ml per 100Gallon sytem water volume daily. If still 0 on subsequent ICP tests, increase the daily volume further by 0.1ml per 100Gallon until the Element is detected on the ICP test. Dose this daily amount on top of the correction dosages while doing corrections.
</t>
  </si>
  <si>
    <t>Silicates are extremely elevated, likely from silicate containing supplements, products, materials recently used such as Polymer containing cements and glues that are used to build structures.
At this point these Polymers or silicates do affect Testing equipment, especially Phosphorus tests and many Hanna Checker.
It is recommended to perform a few large Water changes to export these sources more effectively to avoid large algae, diatom or bacteria blooms.</t>
  </si>
  <si>
    <t>Extremely low Barium level, correct this Element to 30 with Reef Moonshiners Barium as per Dosing instructions below or via use of the Reef Moonshiners Calculator.
Normal target level for Barium is 15, however in this case the tank will need to Buffer Barium back into corals which will drop Barium in the next weeks. Hence it's recommended to buffer Barium slightly above target, to compensate this effect.
ATTENTION:
In case that Barium was less than 5ug/L on your last ICP already, and you did perform the instructed Standard correction already last time, your tank likely suffers from a Barium Sponge effect, and it is advised then to perform the instructed correction 2 times in a row! Means you perform the given correction first, and when the correction is completed, simply do it 1 more time. The next ICP will then reveal if this procedure will need to be done again next time.</t>
  </si>
  <si>
    <t xml:space="preserve">Beryllium detected, please contact Reef Moonshiner's via email to Psxerholic@gmail.com with a Screenshot of your ICP showing the measurement, or the full PDF of the results attached.
</t>
  </si>
  <si>
    <t>With this ICP-OES test kit, Chromium should remain undetectable even while supplemented. As per the Reef Moonshiners method, Chromium is part of the daily elements dosing routine.
The Reef Moonshiner's ICP-MS testkit will measure these ultra low trace elements in the required precision, in order to evaluate if truly depleted or if in an acceptable low range.
Simply dose Reef Moonshiners Chromium as per Dosing instructions below or via use of the Reef Moonshiners Calculator.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</si>
  <si>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Recommended Daily Standard dosage of 0.02µg/L  (Reef Moonshiners Chromium Classic)</t>
  </si>
  <si>
    <t>Recommended Daily Standard dosage of 0.02µg/L  (Reef Moonshiners NANO/PUMP Chromium)</t>
  </si>
  <si>
    <t>With this ICP-OES test kit, Cobalt should remain undetectable even while supplemented. As per the Reef Moonshiners method, Cobalt is part of the daily elements dosing routine.
The Reef Moonshiner's ICP-MS testkit will measure these ultra low trace elements in the required precision, in order to evaluate if truly depleted or if in an acceptable low range.
Simply dose Reef Moonshiners Cobalt as per Dosing instructions below or via use of the Reef Moonshiners Calculator.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</si>
  <si>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Recommended Daily Standard dosage of 0.02µg/L  (Reef Moonshiners Cobalt Classic)</t>
  </si>
  <si>
    <t>Recommended Daily Standard dosage of 0.02µg/L  (Reef Moonshiners NANO/PUMP Cobalt)</t>
  </si>
  <si>
    <t>With this ICP-OES test kit, Iron should remain undetectable even while supplemented. As per the Reef Moonshiners method, Iron is part of the daily elements dosing routine.
The Reef Moonshiner's ICP-MS testkit will measure these ultra low trace elements in the required precision, in order to evaluate if truly depleted or if in an acceptable low range.
Simply dose Reef Moonshiners Iron as per Dosing instructions below or via use of the Reef Moonshiners Calculator.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</si>
  <si>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Recommended Daily Standard dosage of 0.01µg/L  (Reef Moonshiners Iron Classic)</t>
  </si>
  <si>
    <t>Recommended Daily Standard dosage of 0.01µg/L  (Reef Moonshiners NANO/PUMP Iron)</t>
  </si>
  <si>
    <t xml:space="preserve">With this ICP-OES test kit, Copper should remain undetectable even when supplemented. 
Copper detected in these low ranges, usually depresses already the fluorescence of corals. Let it naturally settle down and watch on subsequent ICP's if it further increases or reduces. Normally with no water changes, this should not be detectable on the next ICP then. Review RODI results for detections of Copper.
Copper may also leech from GFO, Foods, or corroding equipment such as Copper wiring etc. from hair cracks in pumps and other equipment.
</t>
  </si>
  <si>
    <t xml:space="preserve">With this ICP-OES test kit, Copper should remain undetectable even when supplemented. 
Copper detected in these ranges, usually depresses the fluorescence of corals and let them appear brown/dull. Perform Water changes and watch on subsequent ICP's if it further increases or reduces. Review RODI results for detections of Copper.
Copper may also leech from Faucets,GFO, Foods, or corroding equipment such as Copper wiring etc. from hair cracks in pumps and other equipment. Recommended to perform Water changes, maybe use of Triton Detox and Copper absorbing media temporarily. It's critical to find the source of copper.
</t>
  </si>
  <si>
    <t>With this ICP-OES test kit, Copper should remain undetectable even when supplemented. 
Copper detected in these ranges, usually depresses the fluorescence of corals and let them appear brown/dull. Let it naturally settle down and watch on subsequent ICP's if it further increases or reduces. Normally with no water changes, this should not or much less detectable on the next ICP then. Review RODI results for detections of Copper.
Copper may also leech from GFO, Foods, or corroding equipment such as Copper wiring etc. from hair cracks in pumps and other equipment.</t>
  </si>
  <si>
    <t>With this ICP-OES test kit, Selenium should remain undetectable even while supplemented. As per the Reef Moonshiners method, Selenium is an optional part of the daily elements dosing routine.
Selenium depletion can be noticed by pale or faded corals along with little or no Coralline growth and coloration when other trace elements are already corrected. Selenium usually depletes over time in our Reef Aquaria if not supplemented, hence it's recommended to start Selenium dosages after the first corrections. No need to start it from the beginning, this is therefore optional. 
The Reef Moonshiner's ICP-MS testkit will even measure this ultra low trace element with the required precision, in order to evaluate if it is truly depleted or if in an acceptable low range.
However you can optionally dose the daily given amount even without a ICP-MS test which should then be performed on a quarterly basis at least.</t>
  </si>
  <si>
    <t xml:space="preserve">With this ICP-OES test kit, Selenium should remain undetectable even while supplemented. As per the Reef Moonshiners method, Selenium is an optional part of the daily elements dosing routine.
Selenium depletion can be noticed by pale or faded corals along with little or no Coralline growth and coloration when other trace elements are already corrected. Selenium usually depletes over time in our Reef Aquaria if not supplemented, hence it's recommended to start Selenium dosages after the first corrections. No need to start it from the beginning, this is therefore optional. 
The Reef Moonshiner's ICP-MS testkit will even measure this ultra low trace element with the required precision, in order to evaluate if it is truly depleted or if in an acceptable low range.
However you can optionally dose the daily given amount even without a ICP-MS test which should then be performed on a quarterly basis at least.
</t>
  </si>
  <si>
    <t>Recommended Daily Standard dosage of 0.02µg/L  (Reef Moonshiners Selenium Classic)</t>
  </si>
  <si>
    <t>Recommended Daily Standard dosage of 0.02µg/L  (Reef Moonshiners NANO/PUMP Selenium)</t>
  </si>
  <si>
    <t>Selenium detected, please contact Reef Moonshiner's via email to Psxerholic@gmail.com with a Screenshot of your ICP showing the measurement, or the full PDF of the results attached.
If you used a Reef Moonshiner's ICP-MS test kit, you are using currently the incorrect Assessment tool, please go back to the "STARTUP" Tab and choose the correct Tool!</t>
  </si>
  <si>
    <t>(Reef Moonshiner Selenium classic)</t>
  </si>
  <si>
    <r>
      <t xml:space="preserve">(Reef Moonshiner </t>
    </r>
    <r>
      <rPr>
        <b/>
        <sz val="11"/>
        <color theme="4" tint="-0.249977111117893"/>
        <rFont val="Calibri"/>
        <family val="2"/>
        <scheme val="minor"/>
      </rPr>
      <t>NANO/PUMP</t>
    </r>
    <r>
      <rPr>
        <b/>
        <sz val="11"/>
        <color theme="1"/>
        <rFont val="Calibri"/>
        <family val="2"/>
        <scheme val="minor"/>
      </rPr>
      <t xml:space="preserve"> Selenium)</t>
    </r>
  </si>
  <si>
    <t>Reef Moonshiners Chromium</t>
  </si>
  <si>
    <t>Reef Moonshiners Selenium</t>
  </si>
  <si>
    <t>1 Bottle strongly recommended to be applied after first or second corrections.</t>
  </si>
  <si>
    <t>Please read the "Moonshiner Handbook" and follow the user guidance and instructions in there to understand the application of this method and elements.
The Moonshiner Handbook is available on the Webstore and on www.reefmoonshiners.com
This gives the easiest to understand description how to apply the Trace elements dosing methodology.</t>
  </si>
  <si>
    <t>Bromine/Bromide</t>
  </si>
  <si>
    <t xml:space="preserve">Acceptable level of detection, no concern at all.
Tin is very common to become undetectable with this ICP-OES test in Reef Aquaria, especially when no Water Changes are performed. 
However, watch and monitor Tin levels on subsequent ICP tests.
</t>
  </si>
  <si>
    <t xml:space="preserve">With this ICP-OES test kit, Tin should ideally remain undetectable even while maybe supplemented. As per the Reef Moonshiners method, Tin can be an optional part of the dosing routine, but need the optional ICP-MS test to be performed occassionally. Tin however is extremely rare to be depleted truly to zero in the Ultra low range.
The Reef Moonshiner's ICP-MS testkit will measure this ultra low trace element with the required precision, in order to evaluate if it is truly depleted or if in an acceptable low range.
You may consider this test once in a while to have a high resolution view in your tank chemistry as soon you are more familiar with the method later.
Tin is also one of the elements in the Reef Moonshiner Liqui-Mud for mostly to replenish very very small amounts of Tin and many other rare earth minerals we can't and won't supplement.
</t>
  </si>
  <si>
    <t>ATI ICP-OES 
 ASSESSMENT + DOSING TOOL</t>
  </si>
  <si>
    <t>Alkalinity</t>
  </si>
  <si>
    <t>Sulfate</t>
  </si>
  <si>
    <t xml:space="preserve">Elevated result when Salinity is in an acceptable range.
The common reason for this elevated level is usually from recent larger supplementations of Magnesium with use of Magnesium products based on Magnesium Sulfides.
Watch on subsequent ICP test if sulfate is creeping up or going down. Usually with no further significant supplementation, these increased levels normalize relatively fast within a month or two.
</t>
  </si>
  <si>
    <t>Osmose / RODI</t>
  </si>
  <si>
    <t>Very low Sulfate levels. Check data entry.
Sulfate this low can be a result of low salinity.</t>
  </si>
  <si>
    <t xml:space="preserve">Chromium is usually very low in our tanks and should remain undetectable even when supplemented. As per the Reef Moonshiners method, Chromium is part of the daily elements dosing routine.
Chromium is detected in low ranges, means if supplemented, simply reduce daily dose.
If not supplemented, Chromium can also come in from Salt mixes and random Trace element supplements. Watch trending on subsequent ICP's test.
</t>
  </si>
  <si>
    <t xml:space="preserve">Chromium is usually very low in our tanks and should remain undetectable even when supplemented. As per the Reef Moonshiners method, Chromium is part of the daily elements dosing routine.
Chromium is detected in low ranges, means if supplemented, simply reduce daily dose.
If not supplemented, Chromium can also come in from Salt mixes and random Trace element supplements. Watch trending on subsequent ICP's test.
</t>
  </si>
  <si>
    <t xml:space="preserve">Chromium is usually very low in our tanks and should remain undetectable even when supplemented. As per the Reef Moonshiners method, Chromium is part of the daily elements dosing routine.
Chromium is detected in low ranges, means if supplemented, stop dosage.
If not supplemented, Chromium can also come in from Salt mixes and random Trace element supplements. Watch trending on subsequent ICP's test.
Inspect for rotten equipment and Stainless steel components.
</t>
  </si>
  <si>
    <t xml:space="preserve">Chromium is usually very low in our tanks and should remain undetectable even when supplemented. As per the Reef Moonshiners method, Chromium is part of the daily elements dosing routine.
Chromium is detected in high ranges, means if supplemented, stop dosage.
If not supplemented, Chromium can also come in from Salt mixes and random Trace element supplements. Watch trending on subsequent ICP's tests. Find source of Chromium and let it naturally reduce in the tank.
Inspect for rotten equipment and Stainless steel components.
</t>
  </si>
  <si>
    <t>Chromium is usually very low in our tanks and should remain undetectable even when supplemented. As per the Reef Moonshiners method, Chromium is part of the daily elements dosing routine.
Chromium is detected in very high ranges, means if supplemented, stop dosage.
If not supplemented, Chromium can also come in from Salt mixes and random Trace element supplements. Watch trending on subsequent ICP's test.
Inspect for rotten equipment and Stainless steel components.</t>
  </si>
  <si>
    <t xml:space="preserve">Cobalt is usually very low in our tanks and should remain undetectable even when supplemented. As per the Reef Moonshiners method, Cobalt is part of the daily elements dosing routine.
Cobalt is detected in low ranges, means if supplemented, simply reduce daily dose.
If not supplemented, Cobalt can also come in from Salt mixes and random Trace element supplements. Watch trending on subsequent ICP's test.
</t>
  </si>
  <si>
    <t xml:space="preserve">Cobalt is usually very low in our tanks and should remain undetectable even when supplemented. As per the Reef Moonshiners method, Cobalt is part of the daily elements dosing routine.
Cobalt is detected in low ranges, means if supplemented, simply reduce daily dose.
If not supplemented, Cobalt can also come in from Salt mixes and random Trace element supplements. Watch trending on subsequent ICP's test.
</t>
  </si>
  <si>
    <t xml:space="preserve">Cobalt is usually very low in our tanks and should remain undetectable even when supplemented. As per the Reef Moonshiners method, Cobalt is part of the daily elements dosing routine.
Cobalt is detected in low ranges, means if supplemented, stop dosage.
If not supplemented, Cobalt can also come in from Salt mixes and random Trace element supplements. Watch trending on subsequent ICP's test.
Inspect for rotten and corroding equipment, and verify the RODI test results.
</t>
  </si>
  <si>
    <t>Cobalt is usually very low in our tanks and should remain undetectable even when supplemented. As per the Reef Moonshiners method, Cobalt is part of the daily elements dosing routine.
Cobalt is detected in high ranges, means if supplemented, stop dosage.
If not supplemented, Cobalt can also come in from Salt mixes and random Trace element supplements. Watch trending on subsequent ICP's tests. Find source of Cobalt and let it naturally reduce in the tank.
Inspect for rotten and corroding equipment, and verify the RODI test results.</t>
  </si>
  <si>
    <t>Cobalt is usually very low in our tanks and should remain undetectable even when supplemented. As per the Reef Moonshiners method, Cobalt is part of the daily elements dosing routine.
Cobalt is detected in very high ranges, means if supplemented, stop dosage.
If not supplemented, Cobalt can also come in from Salt mixes and random Trace element supplements. Watch trending on subsequent ICP's test.
Inspect for rotten and corroding equipment, and verify the RODI test results.</t>
  </si>
  <si>
    <t xml:space="preserve">Iron is usually very low in our tanks and should remain undetectable even when supplemented. As per the Reef Moonshiners method, Iron is part of the daily elements dosing routine.
Iron is detected in low ranges, means if supplemented, simply reduce daily dose.
If not supplemented, Iron can also come in from Salt mixes and random Trace element supplements. Watch trending on subsequent ICP's test.
</t>
  </si>
  <si>
    <t>Iron is usually very low in our tanks and should remain undetectable even when supplemented. As per the Reef Moonshiners method, Iron is part of the daily elements dosing routine.
Iron is detected in low ranges, means if supplemented, simply reduce daily dose.
Maintaing Iron in detectable range will cause brownish/dull coloration.
If not supplemented, Iron can also come in from Salt mixes and random Trace element supplements. Watch trending on subsequent ICP's test and verify the RODI results for Iron.</t>
  </si>
  <si>
    <t xml:space="preserve">Iron is usually very low in our tanks and should remain undetectable even when supplemented. As per the Reef Moonshiners method, Iron is part of the daily elements dosing routine.
Iron is detected in low ranges, means if supplemented, stop dosage.
Maintaing Iron in detectable range will cause brownish/dull coloration.
If not supplemented, Iron can also come in from Salt mixes and random Trace element supplements. Watch trending on subsequent ICP's test.
Inspect for rotten and corroding equipment, and verify the RODI test results.
</t>
  </si>
  <si>
    <t>Iron is usually very low in our tanks and should remain undetectable even when supplemented. As per the Reef Moonshiners method, Iron is part of the daily elements dosing routine.
Iron is detected in high ranges, means if supplemented, stop dosage.
Maintaing Iron in detectable range will cause brownish/dull coloration.
If not supplemented, Iron can also come in from Salt mixes and random Trace element supplements. Watch trending on subsequent ICP's tests. Find source of Iron and let it naturally reduce in the tank.
Inspect for rotten and corroding equipment, and verify the RODI test results.</t>
  </si>
  <si>
    <t>Iron is usually very low in our tanks and should remain undetectable even when supplemented. As per the Reef Moonshiners method, Iron is part of the daily elements dosing routine.
Iron is detected in very high ranges, means if supplemented, stop dosage.
Maintaing Iron in detectable range will cause brownish/dull coloration.
If not supplemented, Iron can also come in from Salt mixes and random Trace element supplements. Watch trending on subsequent ICP's test.
Inspect for rotten and corroding equipment, and verify the RODI test results.</t>
  </si>
  <si>
    <t xml:space="preserve">Contact Reef Moonshiner's via email to "psxerholic@gmail.com" to revisit your results.
Do NOT assume this measured level is correct, a true "0" is impossible.
Do not dose any corrections until this issue is resolved!
</t>
  </si>
  <si>
    <t>Slightly elevated above the target level of 1.5.
Let it naturally settle down and watch on subsequent ICP's.
If this Element was corrected before to 1.5, you may have used a too large tank system volume in the dosing calculator or this Assessment tool.
Fluoride is also used in the water supply for sanitizing and may be in the top off water, consider Silicate Buster DI cartridge.</t>
  </si>
  <si>
    <t>Critical elevated above the target level of 1.5. Not recommended to exceed 2 to avoid irreversible damage to corals.
Let it naturally settle down and watch on subsequent ICP's if it further increases or reduces slowly. 
If this Element was corrected before to 1.5, you may have used a too large tank system volume in the dosing calculator or this Assessment tool.
Fluoride is also used in the water supply for sanitizing and may be in the top off water, consider Silicate Buster DI cartridge.</t>
  </si>
  <si>
    <t xml:space="preserve">With this ICP-OES test kit, Copper should remain undetectable even when supplemented. 
Copper detected in these low ranges, usually depresses already the fluorescence of corals. Let it naturally settle down and watch on subsequent ICP's if it further increases or reduces. Normally with no water changes, this should not be detectable on the next ICP then. Review RODI results for detections of Copper.
Copper may also leech from GFO, Foods, or corroding equipment such as Copper wiring etc. from hair cracks in pumps and other equipment. Vinegar baths on pumps can over time destroy the wiring encapsulation.
</t>
  </si>
  <si>
    <t>With this ICP-OES test kit, Copper should remain undetectable even when supplemented. 
Copper detected in these ranges, usually depresses the fluorescence of corals and let them appear brown/dull. Let it naturally settle down and watch on subsequent ICP's if it further increases or reduces. Normally with no water changes, this should not or much less detectable on the next ICP then. Review RODI results for detections of Copper.
Copper may also leech from GFO, Foods, or corroding equipment such as Copper wiring etc. from hair cracks in pumps and other equipment. Vinegar baths on pumps can over time destroy the wiring encapsulation.</t>
  </si>
  <si>
    <t>With this ICP-OES test kit, Copper should remain undetectable even when supplemented. 
Copper detected in these ranges, usually depresses the fluorescence of corals and let them appear brown/dull. Very sensitive corals may do get irreversible damage and may going to die from the Copper exposure. Perform Water changes and watch on subsequent ICP's if it further increases or reduces. Review RODI results for detections of Copper.
Copper may also leech from Faucets,GFO, Foods, or corroding equipment such as Copper wiring etc. from hair cracks in pumps and other equipment. Recommended to perform Water changes, maybe use of Triton Detox, Polyfilter and Copper absorbing media temporarily. It's critical to find the source of copper.</t>
  </si>
  <si>
    <t xml:space="preserve">Lithium is detected too high where it has been already shown to cause damage to sensitive corals species. At this point large Water changes are recommended and further to investigate the potentiual source.
Usually the Lithium source is very hard to find. Certain tank system that suffer form this problem mitigate once a year with a larger Water change to export the accumulated Lithium.
</t>
  </si>
  <si>
    <t>Correction dosage recommended to achieve ideal target of 300µg/L   (Reef Moonshiners Rubidium)</t>
  </si>
  <si>
    <t>Rubidium is detected close to around natural seawater. 
However Rubidium is a very influencing element with very positive effects to Shrooms, Zoa, Torches, all Soft corals as well to SPS. Many Moonshiner user repeatedly see significant effects and improvements when this element is supplemented.
Correct Rubidium to Reef Moonshiner's target levels as per the below dosing instructions.</t>
  </si>
  <si>
    <t>Rubidium is detected extremely low. Rubidium is a very influencing element with very positive effects to Shrooms, Zoa, Torches, all Soft corals as well to SPS. 
Many Moonshiner user repeatedly see significant effects and improvements when this element is supplemented.
Correct Rubidium immediately.
ICP testing has shown that almost every tank is not even reaching natural seawater level of 200µg/L, and many times in low ranges.
See dosing instructions below, and more information can be found in the Reef Moonshiner Handbook on Rubidium.</t>
  </si>
  <si>
    <t>Acceptable range, however Reef Moonshiner method recommends a target level of 300ug/L.
Correct Rubidium to Reef Moonshiner's target levels as per the below dosing instructions.</t>
  </si>
  <si>
    <t>Slightly elevated above the target level of 300ug/L
No negative effects are foreseen, no action.
Let it naturally settle down and watch it's trending on subsequent ICP's.
Do not dose Rubidium until next ICP recommends to dose a correction to target levels.
Rubidium likely was supplemented before which can in certain cases lead to these slightly levels above the intended target.</t>
  </si>
  <si>
    <t>Significant elevated above the target level of 300ug/L
No negative effects are foreseen, no action.
Let it naturally settle down and watch it's trending on subsequent ICP's.
Do not dose Rubidium until next ICP recommends to dose a correction to target levels.
Rubidium likely was supplemented or even overdosed before, which can in certain cases lead to these levels above the intended target. No Water changes are required!</t>
  </si>
  <si>
    <t xml:space="preserve">Critical elevated above the target level of 300ug/L.
Check and verify the entered data for error.
If entered correctly, please contact Reef Moonshiner's via email at :
psxerholic@gmail.com or via the Facebook Chat/Messenger.
</t>
  </si>
  <si>
    <t>With this ICP-OES test kit, Antimony should ideally remain undetectable.
The Reef Moonshiner's ICP-MS testkit will measure this toxic element with the required precision, in order to evaluate if it is in an acceptable low range.
You may consider ICP-MS once in a while to have a high resolution view in your tank chemistry as soon you are more familiar with the Reef Moonshiners method later.
It's common to leech out of container and storage bin materials that are intended to be food safe. However these materials when exposed to acidic RODI or harsh Trace Element stock solutions have a high likelihood of leeching Antimony and other compounds.</t>
  </si>
  <si>
    <t>With this ICP-OES test kit, Antimony should ideally remain undetectable.
Antimony in this case is slightly above the normal ranges as we find them in typical Reef Aquariums, that it can be considered to leech slowly out of materials in the setup.
It's common to leech out of container and storage bin materials that are intended to be food safe. However these materials when exposed to acidic RODI or harsh Trace Element stock solutions have a high likelihood of leeching Antimony and other compounds.</t>
  </si>
  <si>
    <t>With this ICP-OES test kit, Antimony should ideally remain undetectable.
Antimony in this case is in an abnormal high ranges as we find them in typical Reef Aquariums, that it can be considered to leech out of materials in the setup.
It's common to leech out of container and storage bin materials that are intended to be food safe. However these materials when exposed to acidic RODI or harsh Trace Element stock solutions have a high likelihood of leeching Antimony and other compounds.
You may also use a Ozone Reactor along with certain plastic media, that is oxidizing it's Antimony that is used in many Plastic products.</t>
  </si>
  <si>
    <t>With this ICP-OES test kit, Antimony should ideally remain undetectable.
Antimony in this case is in an very high range as we find them in typical Reef Aquariums, that it can be considered to leech out of materials in the setup since a longer period of time already.
It's common to leech out of container and storage bin materials that are intended to be food safe. However these materials when exposed to acidic RODI or harsh Trace Element stock solutions have a high likelihood of leeching Antimony and other compounds.
You may also use a Ozone Reactor along with certain plastic media, that is oxidizing it's Antimony that is used in many Plastic products.
Please report your case to Reef Moonshiner's via email to: psxerholic@gmail.com along with your Test ID or PDF report attached.</t>
  </si>
  <si>
    <t>With this ICP-OES test kit, Antimony should ideally remain undetectable.
Please report your case to Reef Moonshiner's via email to: psxerholic@gmail.com along with your Test ID or PDF report attached.</t>
  </si>
  <si>
    <t>Antimony</t>
  </si>
  <si>
    <t>Lanthanum shall not become detectable at any time with this ICP Test.
The Reef Moonshiner's ICP-MS testkit will measure this toxic element with the required precision, in order to evaluate if it is in an acceptable low range.
You may consider ICP-MS once in a while to have a high resolution view in your tank chemistry as soon you are more familiar with the Reef Moonshiners method later.</t>
  </si>
  <si>
    <t>Other pollutants shall not be detectable at any time with this ICP Test.
The Reef Moonshiner's ICP-MS testkit will measure polluting elements with the required precision, in order to evaluate if they are in an acceptable low range.
You may consider ICP-MS once in a while to have a high resolution view in your tank chemistry as soon you are more familiar with the Reef Moonshiners method.</t>
  </si>
  <si>
    <t>Other pollutants shall not be detectable at any time with this ICP Test.
The Reef Moonshiner's ICP-MS testkit will measure polluting elements with the required precision, in order to evaluate if they are in an acceptable low range.
You may consider ICP-MS once in a while to have a high resolution view in your tank chemistry as soon you are more familiar with the Reef Moonshiners method.
In case you see any pollutants being detected in the Reef Moonshiner's ICP-OES test, please contact Reef Moonshiner's via email with the Test Report in PDF attached to:
psxerholic@gmail.com</t>
  </si>
  <si>
    <t>Under construction, Nutrient assessment coming soon!</t>
  </si>
  <si>
    <t>Nitrate (No3)</t>
  </si>
  <si>
    <t>Nitrite (No2)</t>
  </si>
  <si>
    <t>Total Phosphorus (P)</t>
  </si>
  <si>
    <t>Phosphate (Po4)</t>
  </si>
  <si>
    <t>Zero impurities detected, RODI system is working good, if no other key impurities are detected!</t>
  </si>
  <si>
    <t xml:space="preserve">Copper and/or Zinc are usually one of the first elements detected when a RODI resin is exhausted or close to be fully saturated.
Also measure your TDS right after the RO membrane which should read not more than 2-4 TDS.
If the RO water already shows significant more than 2-4 TDS the inner membrane seal may not be seated properly, or the membrane is worn out/damaged. That will lead to the fact that the DI system exhausts very quick and the DI cartridges require shorter replacement cycles. </t>
  </si>
  <si>
    <t xml:space="preserve">Silicates are passing the RODI system. Replace the DI cartridge as a result.
It's very common in many systems that Silicates are showing up first in the RODI water where it can cause Diatom blooms and nuisance algae issues in the tank.
Silicates won't be read with a TDS meter.
If the source water is very rich in Silicates, I do strongly recommend the high capacity SpectraPure SilicaBuster Color-Indicating DI Cartridges DI-SB-CI-10HC, which typically resolves these issues quickly. They are a little bit more expensive than other normal DI cartridges, however are rated high capacity! 
</t>
  </si>
  <si>
    <t xml:space="preserve">Verify Data Entry </t>
  </si>
  <si>
    <t xml:space="preserve">Verify Data Entry - Enter 0 for N.N </t>
  </si>
  <si>
    <t>1 Bottle strongly recommended, but not required right at the beginning.</t>
  </si>
  <si>
    <t>1 Bottle strongly recommended, if no other Vitamins are supplemented.</t>
  </si>
  <si>
    <t>REEF MOONSHINER'S ICP-OES ASSESSMENT + DOSING TOOL</t>
  </si>
  <si>
    <t>REEF MOONSHINER'S ICP-MS ASSESSMENT + DOSING TOOL</t>
  </si>
  <si>
    <t>Verify Data Entry - Make sure you use the correct Assessment tool since this is for the ATI Test kit only.</t>
  </si>
  <si>
    <r>
      <rPr>
        <b/>
        <sz val="12"/>
        <color rgb="FFFF0000"/>
        <rFont val="Calibri"/>
        <family val="2"/>
        <scheme val="minor"/>
      </rPr>
      <t xml:space="preserve">USER INSTRUCTIONS : </t>
    </r>
    <r>
      <rPr>
        <sz val="11"/>
        <color theme="1"/>
        <rFont val="Calibri"/>
        <family val="2"/>
        <scheme val="minor"/>
      </rPr>
      <t xml:space="preserve">
Enter tank water volume in Gallons, excluding rock, livestock etc.
Transfer </t>
    </r>
    <r>
      <rPr>
        <b/>
        <sz val="11"/>
        <color theme="1"/>
        <rFont val="Calibri"/>
        <family val="2"/>
        <scheme val="minor"/>
      </rPr>
      <t>manually</t>
    </r>
    <r>
      <rPr>
        <sz val="11"/>
        <color theme="1"/>
        <rFont val="Calibri"/>
        <family val="2"/>
        <scheme val="minor"/>
      </rPr>
      <t xml:space="preserve"> the Test Results from ATI ICP Test, don't copy and paste.
"N.N" in the ICP results means " 0 " in the entry cell of the Assessment tool
</t>
    </r>
  </si>
  <si>
    <r>
      <rPr>
        <b/>
        <sz val="12"/>
        <color rgb="FFFF0000"/>
        <rFont val="Calibri"/>
        <family val="2"/>
        <scheme val="minor"/>
      </rPr>
      <t xml:space="preserve">USER INSTRUCTIONS : </t>
    </r>
    <r>
      <rPr>
        <sz val="11"/>
        <color theme="1"/>
        <rFont val="Calibri"/>
        <family val="2"/>
        <scheme val="minor"/>
      </rPr>
      <t xml:space="preserve">
Enter tank water volume in Gallons, excluding rock, livestock etc.
Transfer </t>
    </r>
    <r>
      <rPr>
        <b/>
        <sz val="11"/>
        <color theme="1"/>
        <rFont val="Calibri"/>
        <family val="2"/>
        <scheme val="minor"/>
      </rPr>
      <t>manually</t>
    </r>
    <r>
      <rPr>
        <sz val="11"/>
        <color theme="1"/>
        <rFont val="Calibri"/>
        <family val="2"/>
        <scheme val="minor"/>
      </rPr>
      <t xml:space="preserve"> the Test Results from ICP Test, don't copy and paste.
"N.N" in the ICP results means " 0 " in the entry cell of the Assessment tool
</t>
    </r>
  </si>
  <si>
    <t>Very low Sulfate levels. Check data entry. This Assessment tool is not for the ATI test kit, if you used an ATI test kit, go back to the starting page and choose the ATI test kit Assessment tool!
Sulfate this low can be a result of low salinity.</t>
  </si>
  <si>
    <t xml:space="preserve">With this ICP-OES test kit, Copper should remain undetectable even when supplemented. 
The Reef Moonshiner's ICP-MS testkit will measure this ultra low trace element in the required precision, in order to evaluate if Copper is truly depleted or if in an acceptable but still very low range.
It is recommended to be measured occassionally in ultra low ranges, especially when Corals look faded or pale which could be a Copper deficit. Copper is a very important trace elements in the process of Photosynthesis which gives the coral energy from light.
No action.
</t>
  </si>
  <si>
    <t>With this ICP-OES test kit, Copper should remain undetectable even when supplemented. 
The Reef Moonshiner's ICP-MS testkit will measure this ultra low trace element in the required precision, in order to evaluate if Copper is truly depleted or if in an acceptable but still very low range.
It is recommended to be measured occassionally in ultra low ranges, especially when Corals look faded or pale which could be a Copper deficit. Copper is a very important trace elements in the process of Photosynthesis which gives the coral energy from light.
No action.</t>
  </si>
  <si>
    <t>Acceptable range, however slowly increase salinity over the next few weeks closer to 34-35.</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</si>
  <si>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in the acceptable range. 
It supports processes that protects the Coral against light and thermal stress.
Maintain your daily dosage as it is right now. Perform the next MS test to monitor this trace element routinely like every 3rd or 4th ICP round of testing, if feasible more often. Every tank system consumes and oxidizes Chrome differently. Hence a generic quantity is not possible to predict.
Simply dose Reef Moonshiners Chromium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</si>
  <si>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detectable but still too low. 
At this level there may be signs of pale and faded looking corals or signs of bleaching from light. Chromium supports processes that protects the Coral against light and thermal stress.
Add 1x the daily standard dosage to your existing amount of Chromium you dose already daily, until the Tool identifies you are in a good range. This however requires another MS test to be performed to ensure this trace element is now daily dosed in a sufficient amount. Every tank system consumes and oxidizes Chrome differently. Hence a generic quantity is not possible to predict.
Simply dose Reef Moonshiners Chromium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</si>
  <si>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truly depleted. 
At this level there will be signs of pale and faded looking corals or signs of bleaching from light. Chromium supports processes that protects the Coral against light and thermal stress. If you already dose Chromium daily, this need to be increased!
Add 1x the daily standard dosage to your existing amount of Chromium you dose already daily, until the Tool identifies you are in a good range. This however requires another MS test to be performed to ensure this trace element is now daily dosed in a sufficient amount. Every tank system consumes and oxidizes Chrome differently. Hence a generic quantity is not possible to predict.
Simply dose Reef Moonshiners Chromium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</si>
  <si>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truly depleted. 
At this level there will be signs of pale and faded looking corals or signs of bleaching from light. Cobalt supports processes that protects the Coral against light and thermal stress. Cobalt also has an important role in the fluorescence of corals, should however not beeing dosed too much to avoid the reverse effect. 
If you already dose Cobalt daily, this need to be increased!
Add 1x or even 2x the daily standard dosage to your existing amount of Cobalt you dose already daily, until the Tool identifies you are in a good range. This however requires another MS test to be performed to ensure this trace element is now daily dosed in a sufficient amount. Every tank system consumes and oxidizes Cobalt differently. Hence a generic quantity is not possible to predict.
Simply dose Reef Moonshiners Cobalt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</si>
  <si>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detectable but still too low. 
At this level there may be signs of pale and faded looking corals or signs of bleaching from light. Cobalt supports processes that protects the Coral against light and thermal stress. Cobalt also has an important role in the fluorescence of corals, should however not beeing dosed too much to avoid the reverse effect. 
Add 1x the daily standard dosage to your existing amount of Cobalt you dose already daily, until the Tool identifies you are in a good range. This however requires another MS test to be performed to ensure this trace element is now daily dosed in a sufficient amount. Every tank system consumes and oxidizes Cobalt differently. Hence a generic quantity is not possible to predict.
Simply dose Reef Moonshiners Cobalt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</si>
  <si>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in the acceptable range. 
It supports processes that protects the Coral against light and thermal stress. 
Cobalt also has an important role in the fluorescence of corals, should however not beeing dosed too much to avoid the reverse effect. 
Maintain your daily dosage as it is right now. Perform the next MS test to monitor this trace element routinely like every 3rd or 4th ICP round of testing, if feasible more often. Every tank system consumes and oxidizes Cobalt differently. Hence a generic quantity is not possible to predict.
Simply dose Reef Moonshiners Cobalt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</si>
  <si>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Iron is truly depleted. 
At this level there will be signs of pale and faded looking corals or signs of bleaching from light. Iron supports processes that protects the Coral against light and thermal stress. Iron also feeds the symbiotic algae and is crucial for Photosynthesis and has an important role in the fluorescence of corals, should however not beeing dosed too much to avoid algae and diatom blooms. Yellow and Blue Acros tend to turn greenish when too much Iron is dosed.
If you already dose Iron daily, this need to be increased!
Add 1x or even 2x the daily standard dosage to your existing amount of Iron you dose already daily, until the Tool identifies you are in a good range. This however requires another MS test to be performed to ensure this trace element is now daily dosed in a sufficient amount. Every tank system consumes and oxidizes Iron differently. Hence a generic quantity is not possible to predict. Ozone causes Iron massively to be used up, likely the reason why most Ozone filtered systems tend to be less successfull after a while.
Simply dose Reef Moonshiners Iron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</si>
  <si>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Iron is detectable but still too low. 
At this level there may be signs of pale and faded looking corals or signs of bleaching from light. Iron supports processes that protects the Coral against light and thermal stress. Iron also feeds the symbiotic algae and is crucial for Photosynthesis and has an important role in the fluorescence of corals, should however not beeing dosed too much to avoid algae and diatom blooms. Yellow and Blue Acros tend to turn greenish when too much Iron is dosed.
If you already dose Iron daily, this need to be increased!
Add 1x the daily standard dosage to your existing amount of Iron you dose already daily, until the Tool identifies you are in a good range. This however requires another MS test to be performed to ensure this trace element is now daily dosed in a sufficient amount. Every tank system consumes and oxidizes Iron differently. Hence a generic quantity is not possible to predict. Ozone causes Iron massively to be used up, likely the reason why most Ozone filtered systems tend to be less successfull after a while.
Simply dose Reef Moonshiners Iron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</si>
  <si>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Iron is in the acceptable range. 
Iron supports processes that protects the Coral against light and thermal stress. Iron also feeds the symbiotic algae and is crucial for Photosynthesis and has an important role in the fluorescence of corals, should however not beeing dosed too much to avoid algae and diatom blooms. Yellow and Blue Acros tend to turn greenish when too much Iron is dosed.
Maintain your daily dosage as it is right now. Perform the next MS test to monitor this trace element routinely like every 3rd or 4th ICP round of testing, if feasible more often. Every tank system consumes and oxidizes Iron differently. Hence a generic quantity is not possible to predict.
Simply dose Reef Moonshiners Iron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</si>
  <si>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in an acceptable range just slightly above the ideal levels. 
It supports processes that protects the Coral against light and thermal stress.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Chrome differently. Hence a generic quantity is not possible to predict.
Simply dose Reef Moonshiners Chromium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</si>
  <si>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in an acceptable range just slightly above the ideal levels. 
It supports processes that protects the Coral against light and thermal stress.
Cobalt also has an important role in the fluorescence of corals, should however not beeing dosed too much to avoid the reverse effect.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Chrome differently. Hence a generic quantity is not possible to predict.
Simply dose Reef Moonshiners Cobalt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</si>
  <si>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Iron is in an acceptable range just slightly above the ideal levels. 
Iron supports processes that protects the Coral against light and thermal stress. Iron also feeds the symbiotic algae and is crucial for Photosynthesis and has an important role in the fluorescence of corals, should however not beeing dosed too much to avoid algae and diatom blooms. Yellow and Blue Acros tend to turn greenish when too much Iron is dosed.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Iron differently. Hence a generic quantity is not possible to predict.
Simply dose Reef Moonshiners Iron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</si>
  <si>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Iron is in an unusual elevated range above the ideal levels. 
It won't harm anything but should not be dosed until MS test reports it in the acceptable ranges. It may have been dosed too much or equipment may be corroding in the setup. 
Certain trace elements and random reef supplements sometimes also contribute additional Iron to the water. 
If the source of iron has been removed or found, Iron should go back to lower levels within a month.
This however requires another subsequent MS test to be performed to ensure that this trace element is in a sufficient and acceptable range.
Water changes are NOT necessary at this level, unless the trace element level won't reduce in subsequent ICP tests.</t>
  </si>
  <si>
    <t xml:space="preserve">Iron is in a very elevated range above the ideal levels. 
It may have been overdosed too much or equipment may be corroding in the setup.  
Certain trace elements and random reef supplements sometimes also contribute additional Iron to the water. 
If the source of Iron has been removed or found, Iron should go back to lower levels within a month.
This however requires another subsequent MS test to be performed to monitor that this trace element is in a sufficient and acceptable range.
</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</si>
  <si>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in a very elevated range above the ideal levels. 
It may have been overdosed too much or equipment may be corroding in the setup.  
Certain trace elements and random reef supplements sometimes also contribute additional Cobalt to the water. 
If the source of Cobalt has been removed or found, Cobalt should go back to lower levels within a month. Perform a few Water changes, if Cobalt was detected higher than 10ug/L.
This however requires another subsequent MS test to be performed to monitor that this trace element is in a sufficient and acceptable range.
Water changes are recommended above 10ug/L.</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</si>
  <si>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in an unusual elevated range above the ideal levels. 
It won't harm anything but should not be dosed until MS test reports it in the acceptable ranges. It may have been dosed too much or equipment may be corroding in the setup. 
Certain trace elements and random reef supplements sometimes also contribute additional Cobalt to the water. 
If the source of Cobalt has been removed or found, Cobalt should go back to lower levels within a month.
This however requires another subsequent MS test to be performed to ensure that this trace element is in a sufficient and acceptable range.
Water changes are NOT necessary at this level, unless the trace element level won't reduce in subsequent ICP tests.</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</si>
  <si>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in a very elevated range above the ideal levels. 
It may have been overdosed too much or equipment may be corroding in the setup. Look out for metallic materials and stainless steel components. 
Certain trace elements and random reef supplements sometimes also contribute additional Chromium to the water. 
If the source of Chromium has been removed or found, Chromium should go back to lower levels within a month. Perform a few Water changes, if Chromium was detected higher than 10ug/L.
This however requires another subsequent MS test to be performed to monitor that this trace element is in a sufficient and acceptable range.
Water changes are recommended above 10ug/L.</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</si>
  <si>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in an unusual elevated range above the ideal levels. 
It won't harm anything but should not be dosed until MS test reports it in the acceptable ranges. It may have been dosed too much or equipment may be corroding in the setup. Look out for metallic materials and stainless steel components. 
Certain trace elements and random reef supplements sometimes also contribute additional Chromium to the water. 
If the source of Chromium has been removed or found, Chromium should go back to lower levels within a month.
This however requires another subsequent MS test to be performed to ensure that this trace element is in a sufficient and acceptable range.
Water changes are NOT necessary at this level, unless the trace element level won't reduce in subsequent ICP tests.</t>
  </si>
  <si>
    <t xml:space="preserve">Copper is in the ideal range.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as a daily element, maintain your daily dosage as it is right now. Perform the next MS test to monitor this trace element routinely like every 3rd or 4th ICP round of testing, if feasible more often. Every tank system consumes and oxidizes Copper differently. Hence a generic quantity is not possible to predict.
If you do not dose Copper daily, no action so far. Watch Copper on subsequent ICP tests and frequently with a ICP-MS test.
</t>
  </si>
  <si>
    <t xml:space="preserve">Copper is in an acceptable range just slightly above the ideal levels.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as a daily element, reduce your daily dose by 1x, perform the next MS test to monitor this trace element routinely like every 3rd or 4th ICP round of testing, if feasible more often. Every tank system consumes and oxidizes Copper differently. Hence a generic quantity is not possible to predict.
If you do not dose Copper daily, no action so far. Copper detected in these low ranges, usually depresses already the fluorescence of corals. Let it naturally settle down and watch on subsequent ICP's if it further increases or reduces. 
Normally with no water changes, this should reduce into normal or low ranges within a month. Review RODI results for detections of Copper.
Copper may also leech from GFO, Foods, or corroding equipment such as Copper wiring etc. from hair cracks in pumps and other equipment. 
Vinegar baths on pumps can over time destroy the wiring encapsulation.
</t>
  </si>
  <si>
    <t xml:space="preserve">Copper is in a very elevated range above the ideal levels. 
Copper detected in these ranges, usually depresses the fluorescence of corals and let them appear brown/dull. 
Sensitive corals may do get irreversible damage and may going to die from the Copper exposure. 
Perform Water changes and watch on subsequent ICP's if it further increases or reduces. 
Review RODI results for detections of Copper.
Copper may also leech from Faucets,GFO, Foods, or corroding equipment such as Copper wiring etc. from hair cracks in pumps and other equipment. Recommended to perform Water changes, maybe use of Triton Detox, Polyfilter and Copper absorbing media temporarily. 
It's critical to find the source of copper.
</t>
  </si>
  <si>
    <r>
      <t xml:space="preserve">(Reef Moonshiner </t>
    </r>
    <r>
      <rPr>
        <b/>
        <sz val="11"/>
        <color theme="4" tint="-0.249977111117893"/>
        <rFont val="Calibri"/>
        <family val="2"/>
        <scheme val="minor"/>
      </rPr>
      <t>NANO/PUMP</t>
    </r>
    <r>
      <rPr>
        <b/>
        <sz val="11"/>
        <color theme="1"/>
        <rFont val="Calibri"/>
        <family val="2"/>
        <scheme val="minor"/>
      </rPr>
      <t xml:space="preserve"> Copper)</t>
    </r>
  </si>
  <si>
    <t>Reef Moonshiners Copper</t>
  </si>
  <si>
    <t>1 Bottle Nano/Pump Copper Required</t>
  </si>
  <si>
    <t>Copper is in an unusual elevated range above the ideal levels.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as a daily element, reduce your daily dosage significantly and perform the next MS test to monitor this trace element routinely.
Every tank system consumes and oxidizes Copper differently. Hence a generic quantity is not possible to predict.
If you do not dose Copper daily, Copper detected in these ranges, usually depresses the fluorescence of corals and let them appear brown/dull. Let it naturally settle down and watch on subsequent ICP's if it further increases or reduces. 
Normally with no water changes, this should decrease until the next ICP test. 
Review RODI results for detections of Copper.
Copper may also leech from GFO, Foods, or corroding equipment such as Copper wiring etc. from hair cracks in pumps and other equipment. 
Vinegar baths on pumps can over time destroy the wiring encapsulation.</t>
  </si>
  <si>
    <t>Recommended Daily Standard dosage of 0.005µg/L  (Reef Moonshiners NANO/PUMP Copper)</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</si>
  <si>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truly depleted. 
At this level there may be signs of pale and faded looking corals. Manganese supports the Coral against light and thermal stress. It also supports fluorescence and coloration and overall health. If you already dose Manganese daily, this need to be increased!
Add 1x or even 2x the daily standard dosage to your existing amount of Manganese you dose already daily, until the Tool identifies you are in a good range. This however requires another MS test to be performed to ensure this trace element is now daily dosed in a sufficient amount. Every tank system consumes and oxidizes Manganese differently. Hence a generic quantity is not possible to predict.
Simply dose Reef Moonshiners Manganese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</si>
  <si>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detectable but still too low.
At this level there may be signs of pale and faded looking corals. Manganese supports the Coral against light and thermal stress. It also supports fluorescence and coloration and overall health. If you already dose Manganese daily, this need to be increased!
Add 1x the daily standard dosage to your existing amount of Manganese you dose already daily, until the Tool identifies you are in a good range. This however requires another MS test to be performed to ensure this trace element is now daily dosed in a sufficient amount. Every tank system consumes and oxidizes Manganese differently. Hence a generic quantity is not possible to predict.
Simply dose Reef Moonshiners Manganese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</si>
  <si>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in the acceptable range. 
It supports the Coral against light and thermal stress. It also supports fluorescence and coloration and overall health.
Maintain your daily dosage as it is right now. Perform the next MS test to monitor this trace element routinely like every 3rd or 4th ICP round of testing, if feasible more often. Every tank system consumes and oxidizes Manganese differently. Hence a generic quantity is not possible to predict.
Simply dose Reef Moonshiners Manganese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</si>
  <si>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in an acceptable range just slightly above the ideal levels. 
It supports the Coral against light and thermal stress. It also supports fluorescence and coloration and overall health.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Manganese differently. Hence a generic quantity is not possible to predict.
Simply dose Reef Moonshiners Manganese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</si>
  <si>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in an unusual elevated range above the ideal levels. 
It won't harm anything but should not be dosed until MS test reports it in the acceptable ranges. It may have been dosed too much or multiple Manganese containing supplements are being used. If the source of Manganese has been removed or found, it should go back to lower levels within a few days.
This however requires another subsequent MS test to be performed to ensure that this trace element is in a sufficient and acceptable range.
Water changes are NOT necessary at this level, Manganese will decrease fast if the supplementation is reduced.</t>
  </si>
  <si>
    <t xml:space="preserve">With this ICP-MS test kit, Tin should ideally remain detectable in very low ranges. 
As per the Reef Moonshiners method, Tin can be an optional part of the dosing routine, but need the optional ICP-MS test to be performed occassionally. Tin however is extremely rare to be depleted truly to zero in the Ultra low range.
Tin is depleted and may contribute to faded and washed out appearing corals.
Please contact Reef Moonshiner's via email with the MS test report attached to: psxerholic@gmail.com
Tin is also one of the elements in the Reef Moonshiner Liqui-Mud, for mostly to replenish very very small amounts of Tin and many other rare earth minerals we can't and won't supplement.
</t>
  </si>
  <si>
    <t>Caesium</t>
  </si>
  <si>
    <t>Caesium and it's role in Corals and the Reef Aquarium is not well understood, however there are some suspicious observations been made, that if Caesium is completely depleted, Corals do suffer much more likely from RTN or Rapid Tissue Necrosis.
Caesium is sufficiently detected, no action.</t>
  </si>
  <si>
    <t>Caesium and it's role in Corals and the Reef Aquarium is not well understood, however there are some suspicious observations been made, that if Caesium is completely depleted, Corals do suffer much more likely from RTN or Rapid Tissue Necrosis.
Caesium is slightly elevated compared to the normal Reef Aquarium.
Please contact Reef Moonshiner's via email with the MS test report attached to: psxerholic@gmail.com</t>
  </si>
  <si>
    <t xml:space="preserve">Caesium and it's role in Corals and the Reef Aquarium is not well understood, however there are some suspicious observations been made, that if Caesium is completely depleted, Corals do suffer much more likely from RTN or Rapid Tissue Necrosis.
Caesium is depleted and may contribute to Coral bleaching and diseases.
Please contact Reef Moonshiner's via email with the MS test report attached to: psxerholic@gmail.com
</t>
  </si>
  <si>
    <t>Neodymium</t>
  </si>
  <si>
    <t>Neodymium shall not become detectable at any time with this ICP MS Test.
The Reef Moonshiner's ICP-MS testkit will measure this harmful element with the required precision, in order to evaluate if it is in an acceptable low range.
You may consider ICP-MS once in a while to have a high resolution view in your tank chemistry as soon you are more familiar with the Reef Moonshiners method later.</t>
  </si>
  <si>
    <t>Neodymium shall not become detectable at any time with this ICP MS Test.
The Reef Moonshiner's ICP-MS testkit will measure this harmful element with the required precision, in order to evaluate if it is in an acceptable low range.
You may consider ICP-MS once in a while to have a high resolution view in your tank chemistry as soon you are more familiar with the Reef Moonshiners method later.
In this case very minor amounts are detected. This element is released into water from strong magnets that are exposed to water, such as common Powerhead and equipment holding magnets. Check all the magnets and Powerheads, frag racks and glass cleaner for cracks or water ingress.</t>
  </si>
  <si>
    <t>Neodymium shall not become detectable at any time with this ICP MS Test.
The Reef Moonshiner's ICP-MS testkit will measure this harmful element with the required precision, in order to evaluate if it is in an acceptable low range.
You may consider ICP-MS once in a while to have a high resolution view in your tank chemistry as soon you are more familiar with the Reef Moonshiners method later.
In this case major amounts are detected. This element is released into water from strong magnets that are exposed to water, such as common Powerhead and equipment holding magnets. Check all the magnets and Powerheads, frag racks and glass cleaner for cracks or water ingress.</t>
  </si>
  <si>
    <t>Neodymium shall not become detectable at any time with this ICP MS Test.
In this case major amounts are detected. This element is released into water from strong magnets that are exposed to water, such as common Powerhead and equipment holding magnets. Check all the magnets and Powerheads, frag racks and glass cleaner for cracks or water ingress.
Please contact Reef Moonshiner's via email with the ICP-MS results attached to: psxerholic@gmail.com</t>
  </si>
  <si>
    <t>Other pollutants than the previous ones in this Assessment tool above, shall not be detectable higher than 1.5ug/L with this ICP Test. It's common to be detectable between 0 and 1ug/L, that is not of concern.
The Reef Moonshiner's ICP-MS testkit will measure polluting elements with the required precision, in order to evaluate if they are in an acceptable low range.
You may consider ICP-MS once in a while to have a high resolution view in your tank chemistry as soon you are more familiar with the Reef Moonshiners method.</t>
  </si>
  <si>
    <t>Other pollutants than the previous ones in this Assessment tool above, shall not be detectable higher than 1.5ug/L with this ICP Test. It's common to be detectable between 0 and 1ug/L, that is not of concern. 
In this case you see any of these in a slightly elevated range, do watch them on a subsequent MS test to see if they are naturally going down or further increase.
The Reef Moonshiner's ICP-MS testkit will measure polluting elements with the required precision, in order to evaluate if they are in an acceptable low range.
You may consider ICP-MS once in a while to have a high resolution view in your tank chemistry as soon you are more familiar with the Reef Moonshiners method.</t>
  </si>
  <si>
    <t>Other pollutants than the previous ones in this Assessment tool above, shall not be detectable higher than 1.5ug/L with this ICP Test. It's common to be detectable between 0 and 1ug/L, that is not of concern. 
In this case you see any of these in a significant elevated range.
Please contact Reef Moonshiner's via email with the PDF report attached to your email to the following address: psxerholic@gmail.com</t>
  </si>
  <si>
    <t>Enter the highest value of all the other Pollutants</t>
  </si>
  <si>
    <t xml:space="preserve">Copper is truly depleted. 
At this level there will be signs of pale and faded looking corals or signs of bleaching from light.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daily, this need to be further increased, otherwise it need to be dosed from now on.
Do not dose Copper long term, without the measurement and monitoring via an ICP-MS test.
The Reef Moonshiners "ICP-OES" test will indicate Copper when it starts reaching about 1,5ug/L which will be low enough to indicate overdosing before it can cause harm, however is then already high enough to depress fluorescence and coloration.
Add 1x daily standard dosage to your existing amount of Copper you dose already daily, until the Tool identifies you are in a good range. This however requires another MS test to be performed to ensure this trace element is now daily dosed in a sufficient amount. Ozone causes Copper to be used up more, likely the reason why most Ozone filtered systems tend to be less successfull after a while.
Nano/Pump - Copper is an optional element, in this case very strongly recommended to be applied to get in an acceptable range of Copper! This element is only available in the Nano/Pump version of elements, can however be dosed manually with a Syringe daily. 
</t>
  </si>
  <si>
    <t xml:space="preserve">Copper is detectable but still too low. 
At this level there will be signs of pale and faded looking corals or signs of bleaching from light.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daily, this need to be further increased, otherwise it need to be dosed from now on.
Do not dose Copper long term, without the measurement and monitoring via an ICP-MS test.
The Reef Moonshiners "ICP-OES" test will indicate Copper when it starts reaching about 1,5ug/L which will be low enough to indicate overdosing before it can cause harm, however is then already high enough to depress fluorescence and coloration.
Add 1x daily standard dosage to your existing amount of Copper you dose already daily, until the Tool identifies you are in a good range. 
This however requires another MS test to be performed to ensure this trace element is now daily dosed in a sufficient amount. Every tank system consumes and oxidizes Copper differently. Hence a generic quantity is not possible to predict. Ozone causes Copper to be used up more.
Nano/Pump - Copper is an optional element, in this case very strongly recommended to be applied to get in an acceptable range of Copper! This element is only available in the Nano/Pump version of elements, can however be dosed manually with a Syringe daily.
</t>
  </si>
  <si>
    <t>Copper/Zinc (RODI)</t>
  </si>
  <si>
    <t>Silicon (RODI)</t>
  </si>
  <si>
    <t>Depleted level, immediately replenish this Element with Reef Moonshiners Boron as per Dosing instructions below or via use of the Reef Moonshiners Calculator.
Reef Moonshiner target of 6 is recommended.</t>
  </si>
  <si>
    <t>Below target level, correct this Element with Reef Moonshiners Boron as per Dosing instructions below or via use of the Reef Moonshiners Calculator.
Reef Moonshiner target of 6 is recommended.</t>
  </si>
  <si>
    <t>Acceptable range, however Reef Moonshiner method recommend to adjust Boron to target level of 6.</t>
  </si>
  <si>
    <t xml:space="preserve">Slightly elevated above the target level of 6.
Let it naturally settle down and watch on subsequent ICP's if Element further increases or reduces slowly. 
If not supplemented, it may increases often also as an ingredient of certain 2 part dosing solutions, Trace Element combination products, etc. 
</t>
  </si>
  <si>
    <t xml:space="preserve">Critical elevated above the target level of 6. Not recommended to exceed 10 to avoid damage to corals.
Let it naturally settle down and watch on subsequent ICP's if it further increases or reduces slowly. 
If not supplemented, it may increases often also as an ingredient of certain 2 part dosing solutions, Trace Element combination products, etc. 
</t>
  </si>
  <si>
    <t xml:space="preserve">Critical elevated above the target level of 6. Not recommended to exceed 10.
At this point it's recommended to perform Water changes to reduce the level to below 10 at least. With a common Reef Salt, a 20% Water Change should bring this element down by approximately 10%.
If not supplemented, it may increases often also as an ingredient of certain 2 part dosing solutions, Trace Element combination products, etc. 
</t>
  </si>
  <si>
    <t>Correction dosage recommended to achieve ideal target of 6mg/L   (Reef Moonshiners Boron)</t>
  </si>
  <si>
    <t>Calculator Rev.10  11/22/2022</t>
  </si>
  <si>
    <t>Selenium (Classic)</t>
  </si>
  <si>
    <r>
      <t>NANO/PUMP-</t>
    </r>
    <r>
      <rPr>
        <sz val="10"/>
        <color theme="1"/>
        <rFont val="Arial"/>
        <family val="2"/>
      </rPr>
      <t>Selenium</t>
    </r>
  </si>
  <si>
    <t>With this ICP-MS test kit, Antimony should ideally remain below 1ug/L, but will be indicated.
The Reef Moonshiner's ICP-MS testkit will measure this toxic element with the required precision, in order to evaluate if it is in an acceptable low range.
You may consider ICP-MS once in a while to have a high resolution view in your tank chemistry as soon you are more familiar with the Reef Moonshiners method later.
It's common to leech out of container and storage bin materials that are intended to be food safe. However these materials when exposed to acidic RODI or harsh Trace Element stock solutions have a high likelihood of leeching Antimony and other compounds.</t>
  </si>
  <si>
    <t>With this ICP-MS test kit, Antimony should ideally remain below 1ug/L, but will be indicated.
Antimony in this case is slightly above the normal ranges as we find them in typical Reef Aquariums, that it can be considered to leech slowly out of materials in the setup.
It's common to leech out of container and storage bin materials that are intended to be food safe. However these materials when exposed to acidic RODI or harsh Trace Element stock solutions have a high likelihood of leeching Antimony and other compounds.</t>
  </si>
  <si>
    <t>With this ICP-MS test kit, Antimony should ideally remain below 1ug/L, but will be indicated.
Antimony in this case is in an abnormal high ranges as we find them in typical Reef Aquariums, that it can be considered to leech out of materials in the setup.
It's common to leech out of container and storage bin materials that are intended to be food safe. However these materials when exposed to acidic RODI or harsh Trace Element stock solutions have a high likelihood of leeching Antimony and other compounds.
You may also use a Ozone Reactor along with certain plastic media, that is oxidizing it's Antimony that is used in many Plastic products.</t>
  </si>
  <si>
    <t>With this ICP-MS test kit, Antimony should ideally remain below 1ug/L, but will be indicated.
Antimony in this case is in an very high range as we find them in typical Reef Aquariums, that it can be considered to leech out of materials in the setup since a longer period of time already.
It's common to leech out of container and storage bin materials that are intended to be food safe. However these materials when exposed to acidic RODI or harsh Trace Element stock solutions have a high likelihood of leeching Antimony and other compounds.
You may also use a Ozone Reactor along with certain plastic media, that is oxidizing it's Antimony that is used in many Plastic products.
Please report your case to Reef Moonshiner's via email to: psxerholic@gmail.com along with your Test ID or PDF report attached.</t>
  </si>
  <si>
    <t>With this ICP-MS test kit, Antimony should ideally remain below 1ug/L, but will be indicated.
Please report your case to Reef Moonshiner's via email to: psxerholic@gmail.com along with your Test ID or PDF report attached.</t>
  </si>
  <si>
    <t>With this ICP-MS test kit, Selenium should remain detectable between 0.35ug/L and 0.55ug/L. As per the Reef Moonshiners method, Selenium is an optional part of the daily elements dosing routine.
Selenium depletion can be noticed by pale or faded corals along with little or no Coralline growth and coloration when other trace elements are already corrected. Selenium usually depletes over time in our Reef Aquaria if not supplemented, hence it's recommended to start Selenium dosages after the first corrections. No need to start it from the beginning, this is therefore optional. 
Your Selenium level is below the ideal minimum range. 
If you already dose Selenium daily, this need to be further increased, otherwise it need to be dosed from now on.
The Reef Moonshiners "ICP-OES" test will indicate Selenium when it starts reaching about 1,5ug/L which will be low enough to indicate overdosing before it can cause harm, however is then already high enough to depress fluorescence and coloration.
Add 1x daily standard dosage to your existing amount of Selenium you dose already daily, until the Tool identifies you are in a good range. This however requires another MS test to be performed to ensure this trace element is now daily dosed in a sufficient amount.</t>
  </si>
  <si>
    <t>With this ICP-MS test kit, Selenium should remain detectable between 0.35ug/L and 0.55ug/L. As per the Reef Moonshiners method, Selenium is an optional part of the daily elements dosing routine.
Selenium depletion can be noticed by pale or faded corals along with little or no Coralline growth and coloration when other trace elements are already corrected. Selenium usually depletes over time in our Reef Aquaria if not supplemented, hence it's recommended to start Selenium dosages after the first corrections. No need to start it from the beginning, this is therefore optional. 
Your Selenium level is considered completely depleted! 
If you already dose Selenium daily, this need to be further increased, otherwise it need to be dosed from now on.
The Reef Moonshiners "ICP-OES" test will indicate Selenium when it starts reaching about 1,5ug/L which will be low enough to indicate overdosing before it can cause harm, however is then already high enough to depress fluorescence and coloration.
Add 1x daily standard dosage to your existing amount of Selenium you dose already daily, until the Tool identifies you are in a good range. This however requires another MS test to be performed to ensure this trace element is now daily dosed in a sufficient amount.</t>
  </si>
  <si>
    <t>With this ICP-MS test kit, Selenium should remain detectable between 0.35ug/L and 0.55ug/L. As per the Reef Moonshiners method, Selenium is an optional part of the daily elements dosing routine.
Selenium depletion can be noticed by pale or faded corals along with little or no Coralline growth and coloration when other trace elements are already corrected. Selenium usually depletes over time in our Reef Aquaria if not supplemented, hence it's recommended to start Selenium dosages after the first corrections. No need to start it from the beginning, this is therefore optional. 
Your Selenium level is in the ideal range. 
Maintain your daily dosage as it is right now. Perform the next MS test to monitor this trace element routinely like every 3rd or 4th ICP round of testing, if feasible more often. Every tank system consumes and oxidizes Selenium differently. Hence a generic quantity is not possible to predict.
The Reef Moonshiners "ICP-OES" test will indicate Selenium when it starts reaching about 1,5ug/L which will be low enough to indicate overdosing before it can cause harm, however is then already high enough to depress fluorescence and coloration.</t>
  </si>
  <si>
    <t>With this ICP-MS test kit, Selenium should remain detectable between 0.35ug/L and 0.55ug/L. As per the Reef Moonshiners method, Selenium is an optional part of the daily elements dosing routine.
Selenium is in an acceptable range just slightly above the ideal levels.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Selenium differently. Hence a generic quantity is not possible to predict.</t>
  </si>
  <si>
    <t>Selenium detected extremely high, please contact Reef Moonshiner's via email to Psxerholic@gmail.com with a Screenshot of your ICP showing the measurement, or the full PDF of the results attached.</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</si>
  <si>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in a very elevated range above the ideal levels. 
High Manganese will at some point depress Fluorescence and causes certain bacteria to bloom.
It should not be dosed until MS test reports it in the acceptable ranges. 
It may have been dosed too much or multiple Manganese containing supplements are being used. 
If the source of Manganese has been removed or found, it should go back to lower levels within a few days or weeks.
This however requires another subsequent MS test to be performed to monitor that this trace element is in a sufficient and acceptable range.
Water changes are NOT necessary at this level, Manganese will decrease fast if the supplementation is reduced.</t>
  </si>
  <si>
    <t>With this ICP-MS test kit, Selenium should remain detectable between 0.35ug/L and 0.55ug/L. As per the Reef Moonshiners method, Selenium is an optional part of the daily elements dosing routine.
Selenium is in an elevated range above the ideal levels. 
It should not be dosed until next MS test reports it in the acceptable ranges. 
It may have been dosed too much or multiple Selenium containing supplements are being used. 
Selenium should go back to lower levels within a few weeks.
This however requires another subsequent MS test to be performed to monitor that this trace element is in a sufficient and acceptable range.
Water changes are NOT necessary at this level, Selenium will decrease fast if the supplementation is reduced.</t>
  </si>
  <si>
    <t xml:space="preserve">Acceptable level of detection, no concern at all.
Tin can vary in large ranges from ICP to ICP, it should however not truly deplete to 0.
Watch and monitor Tin levels on subsequent ICP tests.
Tin is also one of the elements in the Reef Moonshiner Liqui-Mud, for mostly to replenish very very small amounts of Tin and many other rare earth minerals we can't and won't supplement.
</t>
  </si>
  <si>
    <t>Copyright Reef Moonshiners LLC 2022
Revision: Rev.5 11/23/2022
https://www.reefmoonshiners.com/</t>
  </si>
  <si>
    <t>No or less daily dosing recommended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</si>
</sst>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1" x14ac:knownFonts="1">
    <font>
      <sz val="11"/>
      <color theme="1"/>
      <name val="Calibri"/>
      <family val="2"/>
      <scheme val="minor"/>
    </font>
    <font>
      <b/>
      <sz val="11"/>
      <color theme="1"/>
      <name val="Calibri"/>
      <family val="2"/>
      <scheme val="minor"/>
    </font>
    <font>
      <b/>
      <sz val="16"/>
      <color theme="1"/>
      <name val="Italianate"/>
    </font>
    <font>
      <b/>
      <sz val="12"/>
      <color theme="1"/>
      <name val="Italianate"/>
    </font>
    <font>
      <b/>
      <sz val="48"/>
      <color theme="1" tint="0.14999847407452621"/>
      <name val="Italianate"/>
    </font>
    <font>
      <b/>
      <sz val="28"/>
      <color rgb="FF996600"/>
      <name val="Italianate"/>
    </font>
    <font>
      <b/>
      <sz val="14"/>
      <color theme="1"/>
      <name val="Calibri"/>
      <family val="2"/>
      <scheme val="minor"/>
    </font>
    <font>
      <sz val="11"/>
      <color theme="1"/>
      <name val="Calibri"/>
      <family val="2"/>
    </font>
    <font>
      <sz val="11"/>
      <color theme="0"/>
      <name val="Calibri"/>
      <family val="2"/>
      <scheme val="minor"/>
    </font>
    <font>
      <b/>
      <sz val="11"/>
      <color theme="4" tint="-0.249977111117893"/>
      <name val="Calibri"/>
      <family val="2"/>
      <scheme val="minor"/>
    </font>
    <font>
      <sz val="10"/>
      <color theme="1"/>
      <name val="Arial"/>
      <family val="2"/>
    </font>
    <font>
      <b/>
      <sz val="10"/>
      <color theme="1"/>
      <name val="Arial"/>
      <family val="2"/>
    </font>
    <font>
      <b/>
      <sz val="10"/>
      <color theme="1"/>
      <name val="Italianate"/>
    </font>
    <font>
      <sz val="10"/>
      <color theme="0"/>
      <name val="Arial"/>
      <family val="2"/>
    </font>
    <font>
      <b/>
      <sz val="12"/>
      <color theme="1"/>
      <name val="Arial"/>
      <family val="2"/>
    </font>
    <font>
      <b/>
      <sz val="10"/>
      <color rgb="FF0070C0"/>
      <name val="Arial"/>
      <family val="2"/>
    </font>
    <font>
      <sz val="10"/>
      <color rgb="FFFF0000"/>
      <name val="Arial"/>
      <family val="2"/>
    </font>
    <font>
      <b/>
      <sz val="16"/>
      <color theme="1"/>
      <name val="Arial Nova"/>
      <family val="2"/>
    </font>
    <font>
      <b/>
      <sz val="28"/>
      <color theme="0"/>
      <name val="Arial Nova"/>
      <family val="2"/>
    </font>
    <font>
      <b/>
      <sz val="34"/>
      <color theme="1"/>
      <name val="Arial Nova"/>
      <family val="2"/>
    </font>
    <font>
      <b/>
      <sz val="12"/>
      <color rgb="FFFF0000"/>
      <name val="Calibri"/>
      <family val="2"/>
      <scheme val="minor"/>
    </font>
  </fonts>
  <fills count="9">
    <fill>
      <patternFill patternType="none"/>
    </fill>
    <fill>
      <patternFill patternType="gray125"/>
    </fill>
    <fill>
      <patternFill patternType="solid">
        <fgColor theme="2"/>
        <bgColor indexed="64"/>
      </patternFill>
    </fill>
    <fill>
      <patternFill patternType="solid">
        <fgColor theme="5"/>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0.499984740745262"/>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0" fillId="0" borderId="0"/>
  </cellStyleXfs>
  <cellXfs count="246">
    <xf numFmtId="0" fontId="0" fillId="0" borderId="0" xfId="0"/>
    <xf numFmtId="0" fontId="0" fillId="0" borderId="0" xfId="0" applyBorder="1" applyAlignment="1">
      <alignment vertical="top" wrapText="1"/>
    </xf>
    <xf numFmtId="0" fontId="0" fillId="0" borderId="1" xfId="0" applyBorder="1" applyAlignment="1">
      <alignment vertical="top" wrapText="1"/>
    </xf>
    <xf numFmtId="0" fontId="2" fillId="0" borderId="0" xfId="0" applyFont="1" applyFill="1" applyBorder="1" applyAlignment="1"/>
    <xf numFmtId="0" fontId="0" fillId="2" borderId="0" xfId="0" applyFill="1" applyBorder="1" applyAlignment="1">
      <alignment horizontal="center"/>
    </xf>
    <xf numFmtId="0" fontId="3" fillId="2" borderId="0" xfId="0" applyFont="1" applyFill="1" applyBorder="1"/>
    <xf numFmtId="0" fontId="0" fillId="0" borderId="0" xfId="0" applyBorder="1"/>
    <xf numFmtId="0" fontId="0" fillId="2" borderId="0" xfId="0" applyFill="1" applyBorder="1"/>
    <xf numFmtId="0" fontId="2" fillId="2" borderId="0" xfId="0" applyFont="1" applyFill="1" applyBorder="1" applyAlignment="1"/>
    <xf numFmtId="1" fontId="0" fillId="2" borderId="1" xfId="0" applyNumberFormat="1" applyFill="1" applyBorder="1"/>
    <xf numFmtId="0" fontId="2" fillId="3" borderId="3" xfId="0" applyFont="1" applyFill="1" applyBorder="1" applyAlignment="1"/>
    <xf numFmtId="0" fontId="2" fillId="3" borderId="4" xfId="0" applyFont="1" applyFill="1" applyBorder="1" applyAlignment="1"/>
    <xf numFmtId="0" fontId="0" fillId="2" borderId="8" xfId="0" applyFill="1" applyBorder="1"/>
    <xf numFmtId="0" fontId="0" fillId="2" borderId="6" xfId="0" applyFill="1" applyBorder="1"/>
    <xf numFmtId="0" fontId="0" fillId="2" borderId="9" xfId="0" applyFill="1" applyBorder="1"/>
    <xf numFmtId="0" fontId="0" fillId="2" borderId="5" xfId="0" applyFill="1" applyBorder="1"/>
    <xf numFmtId="0" fontId="1" fillId="2" borderId="0" xfId="0" applyFont="1" applyFill="1" applyBorder="1"/>
    <xf numFmtId="0" fontId="0" fillId="2" borderId="10" xfId="0" applyFill="1" applyBorder="1"/>
    <xf numFmtId="2" fontId="0" fillId="2" borderId="0" xfId="0" applyNumberFormat="1" applyFill="1" applyBorder="1"/>
    <xf numFmtId="0" fontId="0" fillId="2" borderId="7" xfId="0" applyFill="1" applyBorder="1"/>
    <xf numFmtId="0" fontId="0" fillId="2" borderId="11" xfId="0" applyFill="1" applyBorder="1"/>
    <xf numFmtId="0" fontId="0" fillId="2" borderId="12" xfId="0" applyFill="1" applyBorder="1"/>
    <xf numFmtId="0" fontId="0" fillId="4" borderId="0" xfId="0" applyFill="1"/>
    <xf numFmtId="0" fontId="2" fillId="2" borderId="10" xfId="0" applyFont="1" applyFill="1" applyBorder="1" applyAlignment="1"/>
    <xf numFmtId="0" fontId="6" fillId="2" borderId="0" xfId="0" applyFont="1" applyFill="1" applyBorder="1"/>
    <xf numFmtId="0" fontId="7" fillId="2" borderId="0" xfId="0" applyFont="1" applyFill="1" applyBorder="1"/>
    <xf numFmtId="0" fontId="4" fillId="5" borderId="8" xfId="0" applyFont="1" applyFill="1" applyBorder="1" applyAlignment="1">
      <alignment vertical="center" wrapText="1"/>
    </xf>
    <xf numFmtId="0" fontId="5" fillId="5" borderId="6" xfId="0" applyFont="1" applyFill="1" applyBorder="1" applyAlignment="1">
      <alignment vertical="center" wrapText="1"/>
    </xf>
    <xf numFmtId="0" fontId="0" fillId="2" borderId="2" xfId="0" applyFill="1" applyBorder="1"/>
    <xf numFmtId="0" fontId="0" fillId="2" borderId="3" xfId="0" applyFill="1" applyBorder="1"/>
    <xf numFmtId="0" fontId="1" fillId="0" borderId="1" xfId="0" applyFont="1" applyBorder="1" applyProtection="1">
      <protection locked="0"/>
    </xf>
    <xf numFmtId="0" fontId="0" fillId="0" borderId="0" xfId="0" applyProtection="1">
      <protection hidden="1"/>
    </xf>
    <xf numFmtId="0" fontId="0" fillId="4" borderId="1" xfId="0" applyFill="1" applyBorder="1" applyProtection="1">
      <protection locked="0"/>
    </xf>
    <xf numFmtId="0" fontId="0" fillId="2" borderId="8" xfId="0" applyFill="1" applyBorder="1" applyProtection="1"/>
    <xf numFmtId="0" fontId="0" fillId="2" borderId="6" xfId="0" applyFill="1" applyBorder="1" applyProtection="1"/>
    <xf numFmtId="0" fontId="0" fillId="2" borderId="9" xfId="0" applyFill="1" applyBorder="1" applyProtection="1"/>
    <xf numFmtId="0" fontId="0" fillId="0" borderId="0" xfId="0" applyProtection="1"/>
    <xf numFmtId="0" fontId="0" fillId="2" borderId="5" xfId="0" applyFill="1" applyBorder="1" applyProtection="1"/>
    <xf numFmtId="0" fontId="2" fillId="3" borderId="3" xfId="0" applyFont="1" applyFill="1" applyBorder="1" applyAlignment="1" applyProtection="1"/>
    <xf numFmtId="0" fontId="2" fillId="3" borderId="4" xfId="0" applyFont="1" applyFill="1" applyBorder="1" applyAlignment="1" applyProtection="1"/>
    <xf numFmtId="0" fontId="2" fillId="2" borderId="0" xfId="0" applyFont="1" applyFill="1" applyBorder="1" applyAlignment="1" applyProtection="1"/>
    <xf numFmtId="0" fontId="2" fillId="2" borderId="10" xfId="0" applyFont="1" applyFill="1" applyBorder="1" applyAlignment="1" applyProtection="1"/>
    <xf numFmtId="0" fontId="2" fillId="0" borderId="0" xfId="0" applyFont="1" applyFill="1" applyBorder="1" applyAlignment="1" applyProtection="1"/>
    <xf numFmtId="0" fontId="0" fillId="2" borderId="0" xfId="0" applyFill="1" applyBorder="1" applyProtection="1"/>
    <xf numFmtId="0" fontId="0" fillId="2" borderId="10" xfId="0" applyFill="1" applyBorder="1" applyProtection="1"/>
    <xf numFmtId="0" fontId="6" fillId="2" borderId="13" xfId="0" applyFont="1" applyFill="1" applyBorder="1" applyProtection="1"/>
    <xf numFmtId="0" fontId="0" fillId="2" borderId="13" xfId="0" applyFill="1" applyBorder="1" applyProtection="1"/>
    <xf numFmtId="2" fontId="0" fillId="2" borderId="13" xfId="0" applyNumberFormat="1" applyFill="1" applyBorder="1" applyProtection="1"/>
    <xf numFmtId="1" fontId="0" fillId="2" borderId="13" xfId="0" applyNumberFormat="1" applyFill="1" applyBorder="1" applyProtection="1"/>
    <xf numFmtId="0" fontId="6" fillId="2" borderId="14" xfId="0" applyFont="1" applyFill="1" applyBorder="1" applyProtection="1"/>
    <xf numFmtId="0" fontId="0" fillId="2" borderId="14" xfId="0" applyFill="1" applyBorder="1" applyProtection="1"/>
    <xf numFmtId="2" fontId="0" fillId="2" borderId="14" xfId="0" applyNumberFormat="1" applyFill="1" applyBorder="1" applyProtection="1"/>
    <xf numFmtId="1" fontId="0" fillId="2" borderId="14" xfId="0" applyNumberFormat="1" applyFill="1" applyBorder="1" applyProtection="1"/>
    <xf numFmtId="0" fontId="6" fillId="2" borderId="15" xfId="0" applyFont="1" applyFill="1" applyBorder="1" applyProtection="1"/>
    <xf numFmtId="0" fontId="0" fillId="2" borderId="15" xfId="0" applyFill="1" applyBorder="1" applyProtection="1"/>
    <xf numFmtId="2" fontId="1" fillId="2" borderId="15" xfId="0" applyNumberFormat="1" applyFont="1" applyFill="1" applyBorder="1" applyProtection="1"/>
    <xf numFmtId="2" fontId="0" fillId="2" borderId="15" xfId="0" applyNumberFormat="1" applyFill="1" applyBorder="1" applyProtection="1"/>
    <xf numFmtId="0" fontId="6" fillId="2" borderId="0" xfId="0" applyFont="1" applyFill="1" applyBorder="1" applyProtection="1"/>
    <xf numFmtId="2" fontId="0" fillId="2" borderId="0" xfId="0" applyNumberFormat="1" applyFill="1" applyBorder="1" applyProtection="1"/>
    <xf numFmtId="1" fontId="0" fillId="2" borderId="0" xfId="0" applyNumberFormat="1" applyFill="1" applyBorder="1" applyProtection="1"/>
    <xf numFmtId="2" fontId="1" fillId="2" borderId="0" xfId="0" applyNumberFormat="1" applyFont="1" applyFill="1" applyBorder="1" applyProtection="1"/>
    <xf numFmtId="2" fontId="0" fillId="2" borderId="10" xfId="0" applyNumberFormat="1" applyFill="1" applyBorder="1" applyAlignment="1" applyProtection="1">
      <alignment vertical="top" wrapText="1"/>
    </xf>
    <xf numFmtId="2" fontId="0" fillId="2" borderId="14" xfId="0" applyNumberFormat="1" applyFill="1" applyBorder="1" applyAlignment="1" applyProtection="1">
      <alignment horizontal="left" wrapText="1"/>
    </xf>
    <xf numFmtId="1" fontId="0" fillId="2" borderId="14" xfId="0" applyNumberFormat="1" applyFill="1" applyBorder="1" applyAlignment="1" applyProtection="1">
      <alignment horizontal="left" wrapText="1"/>
    </xf>
    <xf numFmtId="2" fontId="0" fillId="2" borderId="10" xfId="0" applyNumberFormat="1" applyFill="1" applyBorder="1" applyAlignment="1" applyProtection="1">
      <alignment horizontal="left" wrapText="1"/>
    </xf>
    <xf numFmtId="2" fontId="0" fillId="2" borderId="15" xfId="0" applyNumberFormat="1" applyFill="1" applyBorder="1" applyAlignment="1" applyProtection="1">
      <alignment horizontal="left" wrapText="1"/>
    </xf>
    <xf numFmtId="2" fontId="0" fillId="2" borderId="15" xfId="0" applyNumberFormat="1" applyFill="1" applyBorder="1" applyAlignment="1" applyProtection="1">
      <alignment horizontal="left"/>
    </xf>
    <xf numFmtId="2" fontId="1" fillId="2" borderId="15" xfId="0" applyNumberFormat="1" applyFont="1" applyFill="1" applyBorder="1" applyAlignment="1" applyProtection="1">
      <alignment horizontal="left"/>
    </xf>
    <xf numFmtId="0" fontId="6" fillId="2" borderId="13" xfId="0" applyFont="1" applyFill="1" applyBorder="1" applyAlignment="1" applyProtection="1">
      <alignment horizontal="right"/>
    </xf>
    <xf numFmtId="2" fontId="0" fillId="2" borderId="13" xfId="0" applyNumberFormat="1" applyFill="1" applyBorder="1" applyAlignment="1" applyProtection="1">
      <alignment horizontal="left" wrapText="1"/>
    </xf>
    <xf numFmtId="2" fontId="0" fillId="2" borderId="13" xfId="0" applyNumberFormat="1" applyFill="1" applyBorder="1" applyAlignment="1" applyProtection="1">
      <alignment horizontal="left"/>
    </xf>
    <xf numFmtId="2" fontId="1" fillId="2" borderId="13" xfId="0" applyNumberFormat="1" applyFont="1" applyFill="1" applyBorder="1" applyAlignment="1" applyProtection="1">
      <alignment horizontal="left"/>
    </xf>
    <xf numFmtId="0" fontId="0" fillId="4" borderId="0" xfId="0" applyFill="1" applyProtection="1"/>
    <xf numFmtId="0" fontId="0" fillId="2" borderId="7" xfId="0" applyFill="1" applyBorder="1" applyProtection="1"/>
    <xf numFmtId="0" fontId="0" fillId="2" borderId="11" xfId="0" applyFill="1" applyBorder="1" applyProtection="1"/>
    <xf numFmtId="0" fontId="0" fillId="2" borderId="12" xfId="0" applyFill="1" applyBorder="1" applyProtection="1"/>
    <xf numFmtId="0" fontId="0" fillId="0" borderId="0" xfId="0" applyFill="1" applyProtection="1"/>
    <xf numFmtId="2" fontId="0" fillId="0" borderId="0" xfId="0" applyNumberFormat="1" applyProtection="1"/>
    <xf numFmtId="0" fontId="6" fillId="2" borderId="13" xfId="0" applyFont="1" applyFill="1" applyBorder="1" applyAlignment="1" applyProtection="1"/>
    <xf numFmtId="2" fontId="0" fillId="2" borderId="0" xfId="0" applyNumberFormat="1" applyFill="1" applyBorder="1" applyAlignment="1" applyProtection="1">
      <alignment vertical="top" wrapText="1"/>
    </xf>
    <xf numFmtId="0" fontId="8" fillId="4" borderId="0" xfId="0" applyFont="1" applyFill="1" applyProtection="1">
      <protection hidden="1"/>
    </xf>
    <xf numFmtId="0" fontId="8" fillId="4" borderId="5" xfId="0" applyFont="1" applyFill="1" applyBorder="1"/>
    <xf numFmtId="0" fontId="8" fillId="4" borderId="0" xfId="0" applyFont="1" applyFill="1"/>
    <xf numFmtId="0" fontId="8" fillId="4" borderId="0" xfId="0" applyFont="1" applyFill="1" applyBorder="1"/>
    <xf numFmtId="0" fontId="8" fillId="4" borderId="10" xfId="0" applyFont="1" applyFill="1" applyBorder="1"/>
    <xf numFmtId="0" fontId="8" fillId="4" borderId="5" xfId="0" applyFont="1" applyFill="1" applyBorder="1" applyProtection="1"/>
    <xf numFmtId="0" fontId="8" fillId="4" borderId="0" xfId="0" applyFont="1" applyFill="1" applyBorder="1" applyProtection="1"/>
    <xf numFmtId="0" fontId="8" fillId="4" borderId="0" xfId="0" applyFont="1" applyFill="1" applyProtection="1"/>
    <xf numFmtId="0" fontId="10" fillId="0" borderId="0" xfId="1" applyProtection="1">
      <protection hidden="1"/>
    </xf>
    <xf numFmtId="0" fontId="10" fillId="0" borderId="0" xfId="1"/>
    <xf numFmtId="0" fontId="10" fillId="0" borderId="0" xfId="1" applyAlignment="1">
      <alignment horizontal="center"/>
    </xf>
    <xf numFmtId="2" fontId="10" fillId="0" borderId="0" xfId="1" applyNumberFormat="1"/>
    <xf numFmtId="2" fontId="10" fillId="0" borderId="0" xfId="1" applyNumberFormat="1" applyAlignment="1">
      <alignment horizontal="center"/>
    </xf>
    <xf numFmtId="0" fontId="10" fillId="2" borderId="5" xfId="1" applyFill="1" applyBorder="1"/>
    <xf numFmtId="0" fontId="10" fillId="2" borderId="0" xfId="1" applyFill="1"/>
    <xf numFmtId="0" fontId="10" fillId="2" borderId="0" xfId="1" applyFill="1" applyAlignment="1">
      <alignment horizontal="center"/>
    </xf>
    <xf numFmtId="2" fontId="10" fillId="2" borderId="0" xfId="1" applyNumberFormat="1" applyFill="1"/>
    <xf numFmtId="2" fontId="10" fillId="2" borderId="0" xfId="1" applyNumberFormat="1" applyFill="1" applyAlignment="1">
      <alignment horizontal="center"/>
    </xf>
    <xf numFmtId="0" fontId="10" fillId="2" borderId="10" xfId="1" applyFill="1" applyBorder="1"/>
    <xf numFmtId="0" fontId="3" fillId="2" borderId="5" xfId="1" applyFont="1" applyFill="1" applyBorder="1"/>
    <xf numFmtId="164" fontId="11" fillId="0" borderId="0" xfId="1" applyNumberFormat="1" applyFont="1" applyProtection="1">
      <protection locked="0"/>
    </xf>
    <xf numFmtId="0" fontId="12" fillId="2" borderId="0" xfId="1" applyFont="1" applyFill="1"/>
    <xf numFmtId="0" fontId="12" fillId="2" borderId="0" xfId="1" applyFont="1" applyFill="1" applyAlignment="1">
      <alignment horizontal="right"/>
    </xf>
    <xf numFmtId="0" fontId="13" fillId="0" borderId="0" xfId="1" applyFont="1"/>
    <xf numFmtId="0" fontId="3" fillId="2" borderId="7" xfId="1" applyFont="1" applyFill="1" applyBorder="1"/>
    <xf numFmtId="0" fontId="10" fillId="2" borderId="11" xfId="1" applyFill="1" applyBorder="1"/>
    <xf numFmtId="164" fontId="11" fillId="0" borderId="11" xfId="1" applyNumberFormat="1" applyFont="1" applyBorder="1"/>
    <xf numFmtId="0" fontId="12" fillId="2" borderId="11" xfId="1" applyFont="1" applyFill="1" applyBorder="1"/>
    <xf numFmtId="0" fontId="10" fillId="2" borderId="11" xfId="1" applyFill="1" applyBorder="1" applyAlignment="1">
      <alignment horizontal="center"/>
    </xf>
    <xf numFmtId="2" fontId="10" fillId="2" borderId="11" xfId="1" applyNumberFormat="1" applyFill="1" applyBorder="1"/>
    <xf numFmtId="2" fontId="10" fillId="2" borderId="11" xfId="1" applyNumberFormat="1" applyFill="1" applyBorder="1" applyAlignment="1">
      <alignment horizontal="center"/>
    </xf>
    <xf numFmtId="0" fontId="10" fillId="2" borderId="12" xfId="1" applyFill="1" applyBorder="1"/>
    <xf numFmtId="0" fontId="10" fillId="2" borderId="6" xfId="1" applyFill="1" applyBorder="1" applyAlignment="1">
      <alignment horizontal="center"/>
    </xf>
    <xf numFmtId="2" fontId="10" fillId="6" borderId="6" xfId="1" applyNumberFormat="1" applyFill="1" applyBorder="1"/>
    <xf numFmtId="0" fontId="10" fillId="6" borderId="6" xfId="1" applyFill="1" applyBorder="1"/>
    <xf numFmtId="2" fontId="10" fillId="6" borderId="6" xfId="1" applyNumberFormat="1" applyFill="1" applyBorder="1" applyAlignment="1">
      <alignment horizontal="center"/>
    </xf>
    <xf numFmtId="0" fontId="10" fillId="2" borderId="9" xfId="1" applyFill="1" applyBorder="1"/>
    <xf numFmtId="0" fontId="10" fillId="0" borderId="16" xfId="1" applyBorder="1" applyProtection="1">
      <protection locked="0"/>
    </xf>
    <xf numFmtId="0" fontId="11" fillId="2" borderId="7" xfId="1" applyFont="1" applyFill="1" applyBorder="1"/>
    <xf numFmtId="0" fontId="11" fillId="2" borderId="11" xfId="1" applyFont="1" applyFill="1" applyBorder="1"/>
    <xf numFmtId="0" fontId="11" fillId="2" borderId="11" xfId="1" applyFont="1" applyFill="1" applyBorder="1" applyAlignment="1">
      <alignment wrapText="1"/>
    </xf>
    <xf numFmtId="2" fontId="11" fillId="2" borderId="11" xfId="1" applyNumberFormat="1" applyFont="1" applyFill="1" applyBorder="1" applyAlignment="1">
      <alignment horizontal="center" wrapText="1"/>
    </xf>
    <xf numFmtId="0" fontId="11" fillId="2" borderId="11" xfId="1" applyFont="1" applyFill="1" applyBorder="1" applyAlignment="1">
      <alignment horizontal="center"/>
    </xf>
    <xf numFmtId="2" fontId="11" fillId="2" borderId="11" xfId="1" applyNumberFormat="1" applyFont="1" applyFill="1" applyBorder="1" applyAlignment="1">
      <alignment wrapText="1"/>
    </xf>
    <xf numFmtId="0" fontId="10" fillId="2" borderId="2" xfId="1" applyFill="1" applyBorder="1" applyAlignment="1">
      <alignment wrapText="1"/>
    </xf>
    <xf numFmtId="2" fontId="11" fillId="2" borderId="3" xfId="1" applyNumberFormat="1" applyFont="1" applyFill="1" applyBorder="1" applyAlignment="1">
      <alignment wrapText="1"/>
    </xf>
    <xf numFmtId="0" fontId="10" fillId="2" borderId="3" xfId="1" applyFill="1" applyBorder="1" applyAlignment="1">
      <alignment wrapText="1"/>
    </xf>
    <xf numFmtId="0" fontId="10" fillId="2" borderId="4" xfId="1" applyFill="1" applyBorder="1" applyAlignment="1">
      <alignment wrapText="1"/>
    </xf>
    <xf numFmtId="0" fontId="11" fillId="2" borderId="11" xfId="1" applyFont="1" applyFill="1" applyBorder="1" applyAlignment="1">
      <alignment horizontal="center" wrapText="1"/>
    </xf>
    <xf numFmtId="0" fontId="11" fillId="2" borderId="12" xfId="1" applyFont="1" applyFill="1" applyBorder="1"/>
    <xf numFmtId="0" fontId="10" fillId="0" borderId="17" xfId="1" applyBorder="1" applyProtection="1">
      <protection locked="0"/>
    </xf>
    <xf numFmtId="0" fontId="10" fillId="2" borderId="8" xfId="1" applyFill="1" applyBorder="1"/>
    <xf numFmtId="0" fontId="10" fillId="2" borderId="6" xfId="1" applyFill="1" applyBorder="1"/>
    <xf numFmtId="2" fontId="10" fillId="2" borderId="6" xfId="1" applyNumberFormat="1" applyFill="1" applyBorder="1" applyAlignment="1">
      <alignment horizontal="center"/>
    </xf>
    <xf numFmtId="2" fontId="10" fillId="2" borderId="6" xfId="1" applyNumberFormat="1" applyFill="1" applyBorder="1"/>
    <xf numFmtId="0" fontId="10" fillId="0" borderId="0" xfId="1" applyProtection="1">
      <protection locked="0"/>
    </xf>
    <xf numFmtId="164" fontId="10" fillId="2" borderId="0" xfId="1" applyNumberFormat="1" applyFill="1" applyAlignment="1">
      <alignment horizontal="center"/>
    </xf>
    <xf numFmtId="2" fontId="11" fillId="7" borderId="0" xfId="1" applyNumberFormat="1" applyFont="1" applyFill="1"/>
    <xf numFmtId="0" fontId="11" fillId="2" borderId="0" xfId="1" applyFont="1" applyFill="1"/>
    <xf numFmtId="0" fontId="10" fillId="2" borderId="10" xfId="1" applyFill="1" applyBorder="1" applyAlignment="1">
      <alignment horizontal="left" vertical="top"/>
    </xf>
    <xf numFmtId="0" fontId="10" fillId="2" borderId="5" xfId="1" applyFill="1" applyBorder="1" applyAlignment="1">
      <alignment horizontal="left" vertical="top"/>
    </xf>
    <xf numFmtId="0" fontId="10" fillId="2" borderId="0" xfId="1" applyFill="1" applyAlignment="1">
      <alignment horizontal="left" vertical="top"/>
    </xf>
    <xf numFmtId="164" fontId="10" fillId="2" borderId="0" xfId="1" applyNumberFormat="1" applyFill="1"/>
    <xf numFmtId="2" fontId="11" fillId="2" borderId="0" xfId="1" applyNumberFormat="1" applyFont="1" applyFill="1"/>
    <xf numFmtId="0" fontId="10" fillId="2" borderId="7" xfId="1" applyFill="1" applyBorder="1"/>
    <xf numFmtId="0" fontId="10" fillId="0" borderId="11" xfId="1" applyBorder="1" applyProtection="1">
      <protection locked="0"/>
    </xf>
    <xf numFmtId="2" fontId="11" fillId="7" borderId="11" xfId="1" applyNumberFormat="1" applyFont="1" applyFill="1" applyBorder="1"/>
    <xf numFmtId="0" fontId="10" fillId="2" borderId="12" xfId="1" applyFill="1" applyBorder="1" applyAlignment="1">
      <alignment horizontal="left" vertical="top"/>
    </xf>
    <xf numFmtId="0" fontId="10" fillId="2" borderId="7" xfId="1" applyFill="1" applyBorder="1" applyAlignment="1">
      <alignment horizontal="left" vertical="top"/>
    </xf>
    <xf numFmtId="0" fontId="10" fillId="2" borderId="11" xfId="1" applyFill="1" applyBorder="1" applyAlignment="1">
      <alignment horizontal="left" vertical="top"/>
    </xf>
    <xf numFmtId="165" fontId="10" fillId="2" borderId="11" xfId="1" applyNumberFormat="1" applyFill="1" applyBorder="1"/>
    <xf numFmtId="0" fontId="15" fillId="2" borderId="11" xfId="1" applyFont="1" applyFill="1" applyBorder="1"/>
    <xf numFmtId="164" fontId="10" fillId="2" borderId="11" xfId="1" applyNumberFormat="1" applyFill="1" applyBorder="1" applyAlignment="1">
      <alignment horizontal="center"/>
    </xf>
    <xf numFmtId="0" fontId="10" fillId="0" borderId="18" xfId="1" applyBorder="1" applyProtection="1">
      <protection locked="0"/>
    </xf>
    <xf numFmtId="0" fontId="10" fillId="2" borderId="11" xfId="1" applyFill="1" applyBorder="1" applyAlignment="1">
      <alignment wrapText="1"/>
    </xf>
    <xf numFmtId="0" fontId="10" fillId="2" borderId="12" xfId="1" applyFill="1" applyBorder="1" applyAlignment="1">
      <alignment wrapText="1"/>
    </xf>
    <xf numFmtId="0" fontId="11" fillId="2" borderId="0" xfId="1" applyFont="1" applyFill="1" applyAlignment="1">
      <alignment horizontal="right" vertical="top"/>
    </xf>
    <xf numFmtId="0" fontId="10" fillId="2" borderId="0" xfId="1" applyFill="1" applyAlignment="1">
      <alignment horizontal="right" vertical="top"/>
    </xf>
    <xf numFmtId="2" fontId="11" fillId="2" borderId="11" xfId="1" applyNumberFormat="1" applyFont="1" applyFill="1" applyBorder="1"/>
    <xf numFmtId="1" fontId="11" fillId="2" borderId="0" xfId="1" applyNumberFormat="1" applyFont="1" applyFill="1"/>
    <xf numFmtId="1" fontId="10" fillId="2" borderId="0" xfId="1" applyNumberFormat="1" applyFill="1" applyAlignment="1">
      <alignment horizontal="center"/>
    </xf>
    <xf numFmtId="165" fontId="10" fillId="2" borderId="0" xfId="1" applyNumberFormat="1" applyFill="1"/>
    <xf numFmtId="0" fontId="10" fillId="6" borderId="0" xfId="1" applyFill="1"/>
    <xf numFmtId="0" fontId="10" fillId="6" borderId="0" xfId="1" applyFill="1" applyAlignment="1">
      <alignment horizontal="center"/>
    </xf>
    <xf numFmtId="2" fontId="10" fillId="6" borderId="0" xfId="1" applyNumberFormat="1" applyFill="1"/>
    <xf numFmtId="2" fontId="10" fillId="6" borderId="0" xfId="1" applyNumberFormat="1" applyFill="1" applyAlignment="1">
      <alignment horizontal="center"/>
    </xf>
    <xf numFmtId="0" fontId="11" fillId="0" borderId="0" xfId="1" applyFont="1"/>
    <xf numFmtId="0" fontId="11" fillId="0" borderId="0" xfId="1" applyFont="1" applyProtection="1">
      <protection hidden="1"/>
    </xf>
    <xf numFmtId="0" fontId="11" fillId="0" borderId="0" xfId="1" applyFont="1" applyAlignment="1">
      <alignment horizontal="center"/>
    </xf>
    <xf numFmtId="2" fontId="11" fillId="0" borderId="0" xfId="1" applyNumberFormat="1" applyFont="1"/>
    <xf numFmtId="2" fontId="11" fillId="0" borderId="0" xfId="1" applyNumberFormat="1" applyFont="1" applyAlignment="1">
      <alignment horizontal="center"/>
    </xf>
    <xf numFmtId="0" fontId="10" fillId="2" borderId="11" xfId="1" applyFill="1" applyBorder="1" applyProtection="1">
      <protection locked="0"/>
    </xf>
    <xf numFmtId="0" fontId="0" fillId="8" borderId="8" xfId="0" applyFill="1" applyBorder="1" applyProtection="1"/>
    <xf numFmtId="0" fontId="0" fillId="8" borderId="6" xfId="0" applyFill="1" applyBorder="1" applyProtection="1"/>
    <xf numFmtId="0" fontId="0" fillId="8" borderId="9" xfId="0" applyFill="1" applyBorder="1" applyProtection="1"/>
    <xf numFmtId="0" fontId="0" fillId="8" borderId="5" xfId="0" applyFill="1" applyBorder="1" applyProtection="1"/>
    <xf numFmtId="0" fontId="6" fillId="8" borderId="0" xfId="0" applyFont="1" applyFill="1" applyBorder="1" applyProtection="1"/>
    <xf numFmtId="0" fontId="0" fillId="8" borderId="0" xfId="0" applyFill="1" applyBorder="1" applyProtection="1"/>
    <xf numFmtId="2" fontId="0" fillId="8" borderId="0" xfId="0" applyNumberFormat="1" applyFill="1" applyBorder="1" applyProtection="1"/>
    <xf numFmtId="0" fontId="0" fillId="8" borderId="10" xfId="0" applyFill="1" applyBorder="1" applyProtection="1"/>
    <xf numFmtId="0" fontId="0" fillId="8" borderId="7" xfId="0" applyFill="1" applyBorder="1" applyProtection="1"/>
    <xf numFmtId="0" fontId="0" fillId="8" borderId="11" xfId="0" applyFill="1" applyBorder="1" applyProtection="1"/>
    <xf numFmtId="0" fontId="0" fillId="8" borderId="12" xfId="0" applyFill="1" applyBorder="1" applyProtection="1"/>
    <xf numFmtId="0" fontId="5" fillId="5" borderId="9" xfId="0" applyFont="1" applyFill="1" applyBorder="1" applyAlignment="1">
      <alignment vertical="center" wrapText="1"/>
    </xf>
    <xf numFmtId="0" fontId="0" fillId="4" borderId="0" xfId="0" applyFont="1" applyFill="1"/>
    <xf numFmtId="0" fontId="0" fillId="6" borderId="0" xfId="0" applyFont="1" applyFill="1"/>
    <xf numFmtId="0" fontId="0" fillId="4" borderId="0" xfId="0" applyFont="1" applyFill="1" applyProtection="1"/>
    <xf numFmtId="0" fontId="0" fillId="0" borderId="0" xfId="0" applyFont="1"/>
    <xf numFmtId="0" fontId="0" fillId="0" borderId="0" xfId="0" applyFont="1" applyAlignment="1">
      <alignment vertical="top" wrapText="1"/>
    </xf>
    <xf numFmtId="0" fontId="0" fillId="0" borderId="0" xfId="0" applyFont="1" applyFill="1"/>
    <xf numFmtId="2" fontId="0" fillId="0" borderId="0" xfId="0" applyNumberFormat="1" applyFont="1"/>
    <xf numFmtId="2" fontId="0" fillId="0" borderId="0" xfId="0" applyNumberFormat="1" applyFont="1" applyFill="1"/>
    <xf numFmtId="0" fontId="0" fillId="0" borderId="0" xfId="0" applyFont="1" applyFill="1" applyAlignment="1">
      <alignment vertical="top" wrapText="1"/>
    </xf>
    <xf numFmtId="0" fontId="0" fillId="0" borderId="0" xfId="0" applyFont="1" applyAlignment="1">
      <alignment wrapText="1"/>
    </xf>
    <xf numFmtId="0" fontId="0" fillId="0" borderId="0" xfId="0" applyFont="1" applyProtection="1"/>
    <xf numFmtId="0" fontId="0" fillId="0" borderId="0" xfId="0" applyFont="1" applyFill="1" applyProtection="1"/>
    <xf numFmtId="2" fontId="0" fillId="0" borderId="0" xfId="0" applyNumberFormat="1" applyFont="1" applyProtection="1"/>
    <xf numFmtId="0" fontId="0" fillId="6" borderId="0" xfId="0" applyFont="1" applyFill="1" applyBorder="1"/>
    <xf numFmtId="1" fontId="0" fillId="0" borderId="0" xfId="0" applyNumberFormat="1" applyFont="1" applyFill="1"/>
    <xf numFmtId="1" fontId="0" fillId="2" borderId="0" xfId="0" applyNumberFormat="1" applyFill="1" applyBorder="1"/>
    <xf numFmtId="2" fontId="0" fillId="2" borderId="14" xfId="0" applyNumberFormat="1" applyFill="1" applyBorder="1" applyAlignment="1" applyProtection="1">
      <alignment horizontal="left"/>
    </xf>
    <xf numFmtId="1" fontId="0" fillId="2" borderId="13" xfId="0" applyNumberFormat="1" applyFill="1" applyBorder="1" applyAlignment="1" applyProtection="1">
      <alignment horizontal="center"/>
    </xf>
    <xf numFmtId="1" fontId="0" fillId="2" borderId="14" xfId="0" applyNumberFormat="1" applyFill="1" applyBorder="1" applyAlignment="1" applyProtection="1">
      <alignment horizontal="center"/>
    </xf>
    <xf numFmtId="1" fontId="0" fillId="2" borderId="14" xfId="0" applyNumberFormat="1" applyFill="1" applyBorder="1" applyAlignment="1" applyProtection="1">
      <alignment horizontal="center" wrapText="1"/>
    </xf>
    <xf numFmtId="2" fontId="0" fillId="2" borderId="13" xfId="0" applyNumberFormat="1" applyFill="1" applyBorder="1" applyAlignment="1" applyProtection="1">
      <alignment horizontal="center"/>
    </xf>
    <xf numFmtId="2" fontId="0" fillId="2" borderId="14" xfId="0" applyNumberFormat="1" applyFill="1" applyBorder="1" applyAlignment="1" applyProtection="1">
      <alignment horizontal="center"/>
    </xf>
    <xf numFmtId="2" fontId="0" fillId="2" borderId="14" xfId="0" applyNumberFormat="1" applyFill="1" applyBorder="1" applyAlignment="1" applyProtection="1">
      <alignment horizontal="center" wrapText="1"/>
    </xf>
    <xf numFmtId="2" fontId="0" fillId="2" borderId="15" xfId="0" applyNumberFormat="1" applyFill="1" applyBorder="1" applyAlignment="1" applyProtection="1">
      <alignment horizontal="center" wrapText="1"/>
    </xf>
    <xf numFmtId="2" fontId="0" fillId="2" borderId="13" xfId="0" applyNumberFormat="1" applyFill="1" applyBorder="1" applyAlignment="1" applyProtection="1">
      <alignment horizontal="center" wrapText="1"/>
    </xf>
    <xf numFmtId="0" fontId="17" fillId="3" borderId="2" xfId="0" applyFont="1" applyFill="1" applyBorder="1" applyAlignment="1" applyProtection="1"/>
    <xf numFmtId="0" fontId="18" fillId="5" borderId="6" xfId="0" applyFont="1" applyFill="1" applyBorder="1" applyAlignment="1">
      <alignment vertical="center" wrapText="1"/>
    </xf>
    <xf numFmtId="0" fontId="17" fillId="3" borderId="2" xfId="0" applyFont="1" applyFill="1" applyBorder="1" applyAlignment="1"/>
    <xf numFmtId="0" fontId="10" fillId="3" borderId="3" xfId="1" applyFill="1" applyBorder="1"/>
    <xf numFmtId="0" fontId="10" fillId="3" borderId="4" xfId="1" applyFill="1" applyBorder="1"/>
    <xf numFmtId="0" fontId="0" fillId="6" borderId="0" xfId="0" applyFont="1" applyFill="1" applyProtection="1"/>
    <xf numFmtId="2" fontId="1" fillId="2" borderId="14" xfId="0" applyNumberFormat="1" applyFont="1" applyFill="1" applyBorder="1" applyAlignment="1" applyProtection="1">
      <alignment horizontal="left"/>
    </xf>
    <xf numFmtId="0" fontId="0" fillId="6" borderId="0" xfId="0" applyFont="1" applyFill="1" applyAlignment="1">
      <alignment vertical="top" wrapText="1"/>
    </xf>
    <xf numFmtId="0" fontId="15" fillId="2" borderId="5" xfId="1" applyFont="1" applyFill="1" applyBorder="1"/>
    <xf numFmtId="0" fontId="0" fillId="2" borderId="3" xfId="0" applyFill="1" applyBorder="1" applyAlignment="1">
      <alignment horizontal="center" wrapText="1"/>
    </xf>
    <xf numFmtId="0" fontId="0" fillId="2" borderId="4" xfId="0" applyFill="1" applyBorder="1" applyAlignment="1">
      <alignment horizontal="center" wrapText="1"/>
    </xf>
    <xf numFmtId="0" fontId="0" fillId="2" borderId="6" xfId="0" applyFill="1" applyBorder="1" applyAlignment="1">
      <alignment horizontal="left" vertical="top" wrapText="1"/>
    </xf>
    <xf numFmtId="0" fontId="0" fillId="2" borderId="0" xfId="0" applyFill="1" applyBorder="1" applyAlignment="1">
      <alignment horizontal="left" vertical="top" wrapText="1"/>
    </xf>
    <xf numFmtId="0" fontId="0" fillId="2" borderId="11" xfId="0" applyFill="1" applyBorder="1" applyAlignment="1">
      <alignment horizontal="left" vertical="top" wrapText="1"/>
    </xf>
    <xf numFmtId="2" fontId="0" fillId="2" borderId="15" xfId="0" applyNumberFormat="1" applyFill="1" applyBorder="1" applyAlignment="1" applyProtection="1">
      <alignment horizontal="left" vertical="top" wrapText="1"/>
    </xf>
    <xf numFmtId="2" fontId="0" fillId="2" borderId="0" xfId="0" applyNumberFormat="1" applyFill="1" applyBorder="1" applyAlignment="1" applyProtection="1">
      <alignment horizontal="left" vertical="top" wrapText="1"/>
    </xf>
    <xf numFmtId="2" fontId="0" fillId="2" borderId="13" xfId="0" applyNumberFormat="1" applyFill="1" applyBorder="1" applyAlignment="1" applyProtection="1">
      <alignment horizontal="left" vertical="top" wrapText="1"/>
    </xf>
    <xf numFmtId="0" fontId="1" fillId="2" borderId="0" xfId="0" applyFont="1" applyFill="1" applyBorder="1" applyAlignment="1">
      <alignment horizontal="left" vertical="top" wrapText="1"/>
    </xf>
    <xf numFmtId="0" fontId="19" fillId="2" borderId="3" xfId="0" applyFont="1" applyFill="1" applyBorder="1" applyAlignment="1">
      <alignment horizontal="center" vertical="center" wrapText="1"/>
    </xf>
    <xf numFmtId="0" fontId="14" fillId="7" borderId="2" xfId="1" applyFont="1" applyFill="1" applyBorder="1" applyAlignment="1">
      <alignment horizontal="center"/>
    </xf>
    <xf numFmtId="0" fontId="14" fillId="7" borderId="3" xfId="1" applyFont="1" applyFill="1" applyBorder="1" applyAlignment="1">
      <alignment horizontal="center"/>
    </xf>
    <xf numFmtId="0" fontId="14" fillId="7" borderId="4" xfId="1" applyFont="1" applyFill="1" applyBorder="1" applyAlignment="1">
      <alignment horizontal="center"/>
    </xf>
    <xf numFmtId="0" fontId="11" fillId="2" borderId="2" xfId="1" applyFont="1" applyFill="1" applyBorder="1" applyAlignment="1">
      <alignment horizontal="center" wrapText="1"/>
    </xf>
    <xf numFmtId="0" fontId="11" fillId="2" borderId="3" xfId="1" applyFont="1" applyFill="1" applyBorder="1" applyAlignment="1">
      <alignment horizontal="center" wrapText="1"/>
    </xf>
    <xf numFmtId="0" fontId="10" fillId="2" borderId="3" xfId="1" applyFill="1" applyBorder="1" applyAlignment="1">
      <alignment horizontal="center" wrapText="1"/>
    </xf>
    <xf numFmtId="0" fontId="10" fillId="2" borderId="4" xfId="1" applyFill="1" applyBorder="1" applyAlignment="1">
      <alignment horizontal="center" wrapText="1"/>
    </xf>
    <xf numFmtId="0" fontId="10" fillId="2" borderId="5" xfId="1" applyFill="1" applyBorder="1" applyAlignment="1">
      <alignment horizontal="center" wrapText="1"/>
    </xf>
    <xf numFmtId="0" fontId="10" fillId="2" borderId="0" xfId="1" applyFill="1" applyAlignment="1">
      <alignment horizontal="center" wrapText="1"/>
    </xf>
    <xf numFmtId="0" fontId="10" fillId="0" borderId="0" xfId="1" applyAlignment="1">
      <alignment horizontal="left" vertical="top" wrapText="1"/>
    </xf>
    <xf numFmtId="0" fontId="4" fillId="5" borderId="8"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5" fillId="5" borderId="9" xfId="1" applyFont="1" applyFill="1" applyBorder="1" applyAlignment="1">
      <alignment horizontal="center" vertical="center" wrapText="1"/>
    </xf>
    <xf numFmtId="0" fontId="11" fillId="2" borderId="16" xfId="1" applyFont="1" applyFill="1" applyBorder="1" applyAlignment="1">
      <alignment horizontal="center"/>
    </xf>
    <xf numFmtId="0" fontId="11" fillId="2" borderId="17" xfId="1" applyFont="1" applyFill="1" applyBorder="1" applyAlignment="1">
      <alignment horizontal="center"/>
    </xf>
    <xf numFmtId="0" fontId="11" fillId="2" borderId="18" xfId="1" applyFont="1" applyFill="1" applyBorder="1" applyAlignment="1">
      <alignment horizontal="center"/>
    </xf>
    <xf numFmtId="0" fontId="11" fillId="2" borderId="6" xfId="1" applyFont="1" applyFill="1" applyBorder="1" applyAlignment="1">
      <alignment horizontal="center"/>
    </xf>
    <xf numFmtId="0" fontId="11" fillId="2" borderId="9" xfId="1" applyFont="1" applyFill="1" applyBorder="1" applyAlignment="1">
      <alignment horizontal="center"/>
    </xf>
  </cellXfs>
  <cellStyles count="2">
    <cellStyle name="Normal" xfId="0" builtinId="0"/>
    <cellStyle name="Normal 2" xfId="1" xr:uid="{E11C068A-8058-41CD-84A8-30E7280B1B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ATI ICP Assessment tool'!A1"/><Relationship Id="rId3" Type="http://schemas.openxmlformats.org/officeDocument/2006/relationships/hyperlink" Target="#'RM ICP-MS Assessment tool'!A1"/><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RM ICP-OES Assessment tool'!A1"/><Relationship Id="rId6" Type="http://schemas.openxmlformats.org/officeDocument/2006/relationships/image" Target="../media/image3.png"/><Relationship Id="rId5" Type="http://schemas.openxmlformats.org/officeDocument/2006/relationships/hyperlink" Target="http://www.reefmoonshiners.com" TargetMode="External"/><Relationship Id="rId4" Type="http://schemas.openxmlformats.org/officeDocument/2006/relationships/image" Target="../media/image2.jpeg"/><Relationship Id="rId9"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https://www.reefmoonshiners.com/" TargetMode="External"/><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reefmoonshiners.com/" TargetMode="External"/><Relationship Id="rId1" Type="http://schemas.openxmlformats.org/officeDocument/2006/relationships/image" Target="../media/image7.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reefmoonshiners.com/" TargetMode="External"/><Relationship Id="rId2" Type="http://schemas.openxmlformats.org/officeDocument/2006/relationships/image" Target="../media/image8.jpeg"/><Relationship Id="rId1" Type="http://schemas.openxmlformats.org/officeDocument/2006/relationships/hyperlink" Target="#'RM ICP-OES Assessment tool'!A1"/><Relationship Id="rId5" Type="http://schemas.openxmlformats.org/officeDocument/2006/relationships/image" Target="../media/image4.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https://www.reefmoonshiners.com/" TargetMode="External"/><Relationship Id="rId2" Type="http://schemas.openxmlformats.org/officeDocument/2006/relationships/image" Target="../media/image3.png"/><Relationship Id="rId1" Type="http://schemas.openxmlformats.org/officeDocument/2006/relationships/hyperlink" Target="http://www.reefmoonshiners.com" TargetMode="Externa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6</xdr:row>
      <xdr:rowOff>131155</xdr:rowOff>
    </xdr:from>
    <xdr:to>
      <xdr:col>8</xdr:col>
      <xdr:colOff>1116792</xdr:colOff>
      <xdr:row>17</xdr:row>
      <xdr:rowOff>176875</xdr:rowOff>
    </xdr:to>
    <xdr:pic>
      <xdr:nvPicPr>
        <xdr:cNvPr id="9" name="Picture 8">
          <a:hlinkClick xmlns:r="http://schemas.openxmlformats.org/officeDocument/2006/relationships" r:id="rId1"/>
          <a:extLst>
            <a:ext uri="{FF2B5EF4-FFF2-40B4-BE49-F238E27FC236}">
              <a16:creationId xmlns:a16="http://schemas.microsoft.com/office/drawing/2014/main" id="{2121164B-CF23-9D17-FAFD-12F798EED4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9180" y="3514435"/>
          <a:ext cx="3646632" cy="2560320"/>
        </a:xfrm>
        <a:prstGeom prst="rect">
          <a:avLst/>
        </a:prstGeom>
      </xdr:spPr>
    </xdr:pic>
    <xdr:clientData/>
  </xdr:twoCellAnchor>
  <xdr:twoCellAnchor editAs="oneCell">
    <xdr:from>
      <xdr:col>8</xdr:col>
      <xdr:colOff>1318260</xdr:colOff>
      <xdr:row>6</xdr:row>
      <xdr:rowOff>131902</xdr:rowOff>
    </xdr:from>
    <xdr:to>
      <xdr:col>9</xdr:col>
      <xdr:colOff>3638737</xdr:colOff>
      <xdr:row>17</xdr:row>
      <xdr:rowOff>177622</xdr:rowOff>
    </xdr:to>
    <xdr:pic>
      <xdr:nvPicPr>
        <xdr:cNvPr id="11" name="Picture 10">
          <a:hlinkClick xmlns:r="http://schemas.openxmlformats.org/officeDocument/2006/relationships" r:id="rId3"/>
          <a:extLst>
            <a:ext uri="{FF2B5EF4-FFF2-40B4-BE49-F238E27FC236}">
              <a16:creationId xmlns:a16="http://schemas.microsoft.com/office/drawing/2014/main" id="{B56F60DB-4907-60B6-C2B8-6742FBFE63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07280" y="2326462"/>
          <a:ext cx="3707317" cy="2560320"/>
        </a:xfrm>
        <a:prstGeom prst="rect">
          <a:avLst/>
        </a:prstGeom>
      </xdr:spPr>
    </xdr:pic>
    <xdr:clientData/>
  </xdr:twoCellAnchor>
  <xdr:twoCellAnchor editAs="oneCell">
    <xdr:from>
      <xdr:col>1</xdr:col>
      <xdr:colOff>88901</xdr:colOff>
      <xdr:row>1</xdr:row>
      <xdr:rowOff>25401</xdr:rowOff>
    </xdr:from>
    <xdr:to>
      <xdr:col>7</xdr:col>
      <xdr:colOff>53341</xdr:colOff>
      <xdr:row>1</xdr:row>
      <xdr:rowOff>1121444</xdr:rowOff>
    </xdr:to>
    <xdr:pic>
      <xdr:nvPicPr>
        <xdr:cNvPr id="12" name="Picture 11">
          <a:hlinkClick xmlns:r="http://schemas.openxmlformats.org/officeDocument/2006/relationships" r:id="rId5"/>
          <a:extLst>
            <a:ext uri="{FF2B5EF4-FFF2-40B4-BE49-F238E27FC236}">
              <a16:creationId xmlns:a16="http://schemas.microsoft.com/office/drawing/2014/main" id="{5212438C-4F96-417F-B39C-6548AA94FDCA}"/>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4296" b="27729"/>
        <a:stretch/>
      </xdr:blipFill>
      <xdr:spPr>
        <a:xfrm>
          <a:off x="309881" y="215901"/>
          <a:ext cx="2928620" cy="1096043"/>
        </a:xfrm>
        <a:prstGeom prst="rect">
          <a:avLst/>
        </a:prstGeom>
      </xdr:spPr>
    </xdr:pic>
    <xdr:clientData/>
  </xdr:twoCellAnchor>
  <xdr:twoCellAnchor editAs="oneCell">
    <xdr:from>
      <xdr:col>10</xdr:col>
      <xdr:colOff>1659352</xdr:colOff>
      <xdr:row>1</xdr:row>
      <xdr:rowOff>68580</xdr:rowOff>
    </xdr:from>
    <xdr:to>
      <xdr:col>11</xdr:col>
      <xdr:colOff>731520</xdr:colOff>
      <xdr:row>1</xdr:row>
      <xdr:rowOff>1086067</xdr:rowOff>
    </xdr:to>
    <xdr:pic>
      <xdr:nvPicPr>
        <xdr:cNvPr id="14" name="Picture 13">
          <a:hlinkClick xmlns:r="http://schemas.openxmlformats.org/officeDocument/2006/relationships" r:id="rId5"/>
          <a:extLst>
            <a:ext uri="{FF2B5EF4-FFF2-40B4-BE49-F238E27FC236}">
              <a16:creationId xmlns:a16="http://schemas.microsoft.com/office/drawing/2014/main" id="{95A22192-84B2-B18B-2A64-E797DE0FEF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55952" y="259080"/>
          <a:ext cx="946688" cy="1017487"/>
        </a:xfrm>
        <a:prstGeom prst="rect">
          <a:avLst/>
        </a:prstGeom>
      </xdr:spPr>
    </xdr:pic>
    <xdr:clientData/>
  </xdr:twoCellAnchor>
  <xdr:twoCellAnchor editAs="oneCell">
    <xdr:from>
      <xdr:col>9</xdr:col>
      <xdr:colOff>3840480</xdr:colOff>
      <xdr:row>6</xdr:row>
      <xdr:rowOff>127735</xdr:rowOff>
    </xdr:from>
    <xdr:to>
      <xdr:col>10</xdr:col>
      <xdr:colOff>1593564</xdr:colOff>
      <xdr:row>17</xdr:row>
      <xdr:rowOff>173455</xdr:rowOff>
    </xdr:to>
    <xdr:pic>
      <xdr:nvPicPr>
        <xdr:cNvPr id="16" name="Picture 15">
          <a:hlinkClick xmlns:r="http://schemas.openxmlformats.org/officeDocument/2006/relationships" r:id="rId8"/>
          <a:extLst>
            <a:ext uri="{FF2B5EF4-FFF2-40B4-BE49-F238E27FC236}">
              <a16:creationId xmlns:a16="http://schemas.microsoft.com/office/drawing/2014/main" id="{7387603B-C3F5-500E-0B95-A852806855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16340" y="3511015"/>
          <a:ext cx="3673824" cy="256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268944</xdr:colOff>
      <xdr:row>1</xdr:row>
      <xdr:rowOff>41624</xdr:rowOff>
    </xdr:from>
    <xdr:to>
      <xdr:col>10</xdr:col>
      <xdr:colOff>3630387</xdr:colOff>
      <xdr:row>1</xdr:row>
      <xdr:rowOff>2474258</xdr:rowOff>
    </xdr:to>
    <xdr:pic>
      <xdr:nvPicPr>
        <xdr:cNvPr id="7" name="Picture 6">
          <a:hlinkClick xmlns:r="http://schemas.openxmlformats.org/officeDocument/2006/relationships" r:id="rId1"/>
          <a:extLst>
            <a:ext uri="{FF2B5EF4-FFF2-40B4-BE49-F238E27FC236}">
              <a16:creationId xmlns:a16="http://schemas.microsoft.com/office/drawing/2014/main" id="{900703D3-783C-4F2E-8C52-0FF246A6083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4296" b="27729"/>
        <a:stretch/>
      </xdr:blipFill>
      <xdr:spPr>
        <a:xfrm>
          <a:off x="2814920" y="3923342"/>
          <a:ext cx="6526625" cy="2432634"/>
        </a:xfrm>
        <a:prstGeom prst="rect">
          <a:avLst/>
        </a:prstGeom>
      </xdr:spPr>
    </xdr:pic>
    <xdr:clientData/>
  </xdr:twoCellAnchor>
  <xdr:twoCellAnchor editAs="oneCell">
    <xdr:from>
      <xdr:col>2</xdr:col>
      <xdr:colOff>8964</xdr:colOff>
      <xdr:row>1</xdr:row>
      <xdr:rowOff>0</xdr:rowOff>
    </xdr:from>
    <xdr:to>
      <xdr:col>4</xdr:col>
      <xdr:colOff>1033081</xdr:colOff>
      <xdr:row>2</xdr:row>
      <xdr:rowOff>2</xdr:rowOff>
    </xdr:to>
    <xdr:pic>
      <xdr:nvPicPr>
        <xdr:cNvPr id="2" name="Picture 1">
          <a:hlinkClick xmlns:r="http://schemas.openxmlformats.org/officeDocument/2006/relationships" r:id="rId1"/>
          <a:extLst>
            <a:ext uri="{FF2B5EF4-FFF2-40B4-BE49-F238E27FC236}">
              <a16:creationId xmlns:a16="http://schemas.microsoft.com/office/drawing/2014/main" id="{E65C022E-7335-4C98-B5EB-5148387C3D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3740" y="13285694"/>
          <a:ext cx="2368823" cy="2545978"/>
        </a:xfrm>
        <a:prstGeom prst="rect">
          <a:avLst/>
        </a:prstGeom>
      </xdr:spPr>
    </xdr:pic>
    <xdr:clientData/>
  </xdr:twoCellAnchor>
  <xdr:twoCellAnchor editAs="oneCell">
    <xdr:from>
      <xdr:col>11</xdr:col>
      <xdr:colOff>2008091</xdr:colOff>
      <xdr:row>1</xdr:row>
      <xdr:rowOff>0</xdr:rowOff>
    </xdr:from>
    <xdr:to>
      <xdr:col>12</xdr:col>
      <xdr:colOff>1884726</xdr:colOff>
      <xdr:row>2</xdr:row>
      <xdr:rowOff>2</xdr:rowOff>
    </xdr:to>
    <xdr:pic>
      <xdr:nvPicPr>
        <xdr:cNvPr id="3" name="Picture 2">
          <a:hlinkClick xmlns:r="http://schemas.openxmlformats.org/officeDocument/2006/relationships" r:id="rId1"/>
          <a:extLst>
            <a:ext uri="{FF2B5EF4-FFF2-40B4-BE49-F238E27FC236}">
              <a16:creationId xmlns:a16="http://schemas.microsoft.com/office/drawing/2014/main" id="{29D1822A-A71A-4FB3-A3C5-21A5FD865E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84303" y="13285695"/>
          <a:ext cx="2368823" cy="2545978"/>
        </a:xfrm>
        <a:prstGeom prst="rect">
          <a:avLst/>
        </a:prstGeom>
      </xdr:spPr>
    </xdr:pic>
    <xdr:clientData/>
  </xdr:twoCellAnchor>
  <xdr:twoCellAnchor editAs="oneCell">
    <xdr:from>
      <xdr:col>2</xdr:col>
      <xdr:colOff>80682</xdr:colOff>
      <xdr:row>2</xdr:row>
      <xdr:rowOff>126488</xdr:rowOff>
    </xdr:from>
    <xdr:to>
      <xdr:col>4</xdr:col>
      <xdr:colOff>702686</xdr:colOff>
      <xdr:row>2</xdr:row>
      <xdr:rowOff>1497105</xdr:rowOff>
    </xdr:to>
    <xdr:pic>
      <xdr:nvPicPr>
        <xdr:cNvPr id="5" name="Picture 4">
          <a:extLst>
            <a:ext uri="{FF2B5EF4-FFF2-40B4-BE49-F238E27FC236}">
              <a16:creationId xmlns:a16="http://schemas.microsoft.com/office/drawing/2014/main" id="{0FD4D9A7-4EA1-4419-ABF5-97C29D2C72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5458" y="2672464"/>
          <a:ext cx="1966710" cy="1370617"/>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80682</xdr:colOff>
      <xdr:row>2</xdr:row>
      <xdr:rowOff>125506</xdr:rowOff>
    </xdr:from>
    <xdr:to>
      <xdr:col>4</xdr:col>
      <xdr:colOff>689529</xdr:colOff>
      <xdr:row>2</xdr:row>
      <xdr:rowOff>1497106</xdr:rowOff>
    </xdr:to>
    <xdr:pic>
      <xdr:nvPicPr>
        <xdr:cNvPr id="6" name="Picture 5">
          <a:extLst>
            <a:ext uri="{FF2B5EF4-FFF2-40B4-BE49-F238E27FC236}">
              <a16:creationId xmlns:a16="http://schemas.microsoft.com/office/drawing/2014/main" id="{67000945-DE67-46F7-9715-A3506CF77B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458" y="2671482"/>
          <a:ext cx="1953553" cy="1371600"/>
        </a:xfrm>
        <a:prstGeom prst="rect">
          <a:avLst/>
        </a:prstGeom>
      </xdr:spPr>
    </xdr:pic>
    <xdr:clientData/>
  </xdr:twoCellAnchor>
  <xdr:twoCellAnchor editAs="oneCell">
    <xdr:from>
      <xdr:col>5</xdr:col>
      <xdr:colOff>268944</xdr:colOff>
      <xdr:row>1</xdr:row>
      <xdr:rowOff>41624</xdr:rowOff>
    </xdr:from>
    <xdr:to>
      <xdr:col>10</xdr:col>
      <xdr:colOff>3630387</xdr:colOff>
      <xdr:row>1</xdr:row>
      <xdr:rowOff>2474258</xdr:rowOff>
    </xdr:to>
    <xdr:pic>
      <xdr:nvPicPr>
        <xdr:cNvPr id="2" name="Picture 1">
          <a:hlinkClick xmlns:r="http://schemas.openxmlformats.org/officeDocument/2006/relationships" r:id="rId2"/>
          <a:extLst>
            <a:ext uri="{FF2B5EF4-FFF2-40B4-BE49-F238E27FC236}">
              <a16:creationId xmlns:a16="http://schemas.microsoft.com/office/drawing/2014/main" id="{7F546319-6536-4D85-893F-371F14AA766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4296" b="27729"/>
        <a:stretch/>
      </xdr:blipFill>
      <xdr:spPr>
        <a:xfrm>
          <a:off x="3278844" y="41624"/>
          <a:ext cx="6531364" cy="2432634"/>
        </a:xfrm>
        <a:prstGeom prst="rect">
          <a:avLst/>
        </a:prstGeom>
      </xdr:spPr>
    </xdr:pic>
    <xdr:clientData/>
  </xdr:twoCellAnchor>
  <xdr:twoCellAnchor editAs="oneCell">
    <xdr:from>
      <xdr:col>2</xdr:col>
      <xdr:colOff>8964</xdr:colOff>
      <xdr:row>1</xdr:row>
      <xdr:rowOff>0</xdr:rowOff>
    </xdr:from>
    <xdr:to>
      <xdr:col>4</xdr:col>
      <xdr:colOff>1033081</xdr:colOff>
      <xdr:row>2</xdr:row>
      <xdr:rowOff>2</xdr:rowOff>
    </xdr:to>
    <xdr:pic>
      <xdr:nvPicPr>
        <xdr:cNvPr id="3" name="Picture 2">
          <a:hlinkClick xmlns:r="http://schemas.openxmlformats.org/officeDocument/2006/relationships" r:id="rId2"/>
          <a:extLst>
            <a:ext uri="{FF2B5EF4-FFF2-40B4-BE49-F238E27FC236}">
              <a16:creationId xmlns:a16="http://schemas.microsoft.com/office/drawing/2014/main" id="{15BC1787-5DC9-462E-ACB9-FF9183220AA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2844" y="0"/>
          <a:ext cx="2365237" cy="2545082"/>
        </a:xfrm>
        <a:prstGeom prst="rect">
          <a:avLst/>
        </a:prstGeom>
      </xdr:spPr>
    </xdr:pic>
    <xdr:clientData/>
  </xdr:twoCellAnchor>
  <xdr:twoCellAnchor editAs="oneCell">
    <xdr:from>
      <xdr:col>11</xdr:col>
      <xdr:colOff>2008091</xdr:colOff>
      <xdr:row>1</xdr:row>
      <xdr:rowOff>0</xdr:rowOff>
    </xdr:from>
    <xdr:to>
      <xdr:col>12</xdr:col>
      <xdr:colOff>1884726</xdr:colOff>
      <xdr:row>2</xdr:row>
      <xdr:rowOff>2</xdr:rowOff>
    </xdr:to>
    <xdr:pic>
      <xdr:nvPicPr>
        <xdr:cNvPr id="4" name="Picture 3">
          <a:hlinkClick xmlns:r="http://schemas.openxmlformats.org/officeDocument/2006/relationships" r:id="rId2"/>
          <a:extLst>
            <a:ext uri="{FF2B5EF4-FFF2-40B4-BE49-F238E27FC236}">
              <a16:creationId xmlns:a16="http://schemas.microsoft.com/office/drawing/2014/main" id="{3AE179B8-4433-4910-A7AE-4DA2F71350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84751" y="0"/>
          <a:ext cx="2368375" cy="2545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89648</xdr:colOff>
      <xdr:row>2</xdr:row>
      <xdr:rowOff>134471</xdr:rowOff>
    </xdr:from>
    <xdr:to>
      <xdr:col>4</xdr:col>
      <xdr:colOff>699247</xdr:colOff>
      <xdr:row>2</xdr:row>
      <xdr:rowOff>1484139</xdr:rowOff>
    </xdr:to>
    <xdr:pic>
      <xdr:nvPicPr>
        <xdr:cNvPr id="6" name="Picture 5">
          <a:hlinkClick xmlns:r="http://schemas.openxmlformats.org/officeDocument/2006/relationships" r:id="rId1"/>
          <a:extLst>
            <a:ext uri="{FF2B5EF4-FFF2-40B4-BE49-F238E27FC236}">
              <a16:creationId xmlns:a16="http://schemas.microsoft.com/office/drawing/2014/main" id="{9C5750B8-8979-4CEE-B840-0B48E9832D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424" y="2680447"/>
          <a:ext cx="1954305" cy="1349668"/>
        </a:xfrm>
        <a:prstGeom prst="rect">
          <a:avLst/>
        </a:prstGeom>
      </xdr:spPr>
    </xdr:pic>
    <xdr:clientData/>
  </xdr:twoCellAnchor>
  <xdr:twoCellAnchor editAs="oneCell">
    <xdr:from>
      <xdr:col>5</xdr:col>
      <xdr:colOff>268944</xdr:colOff>
      <xdr:row>1</xdr:row>
      <xdr:rowOff>41624</xdr:rowOff>
    </xdr:from>
    <xdr:to>
      <xdr:col>10</xdr:col>
      <xdr:colOff>3630387</xdr:colOff>
      <xdr:row>1</xdr:row>
      <xdr:rowOff>2474258</xdr:rowOff>
    </xdr:to>
    <xdr:pic>
      <xdr:nvPicPr>
        <xdr:cNvPr id="3" name="Picture 2">
          <a:hlinkClick xmlns:r="http://schemas.openxmlformats.org/officeDocument/2006/relationships" r:id="rId3"/>
          <a:extLst>
            <a:ext uri="{FF2B5EF4-FFF2-40B4-BE49-F238E27FC236}">
              <a16:creationId xmlns:a16="http://schemas.microsoft.com/office/drawing/2014/main" id="{B56004F0-993A-4617-8FD0-CB948AAC1DA2}"/>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4296" b="27729"/>
        <a:stretch/>
      </xdr:blipFill>
      <xdr:spPr>
        <a:xfrm>
          <a:off x="3278844" y="41624"/>
          <a:ext cx="6531364" cy="2432634"/>
        </a:xfrm>
        <a:prstGeom prst="rect">
          <a:avLst/>
        </a:prstGeom>
      </xdr:spPr>
    </xdr:pic>
    <xdr:clientData/>
  </xdr:twoCellAnchor>
  <xdr:twoCellAnchor editAs="oneCell">
    <xdr:from>
      <xdr:col>2</xdr:col>
      <xdr:colOff>8964</xdr:colOff>
      <xdr:row>1</xdr:row>
      <xdr:rowOff>0</xdr:rowOff>
    </xdr:from>
    <xdr:to>
      <xdr:col>4</xdr:col>
      <xdr:colOff>1033081</xdr:colOff>
      <xdr:row>2</xdr:row>
      <xdr:rowOff>2</xdr:rowOff>
    </xdr:to>
    <xdr:pic>
      <xdr:nvPicPr>
        <xdr:cNvPr id="4" name="Picture 3">
          <a:hlinkClick xmlns:r="http://schemas.openxmlformats.org/officeDocument/2006/relationships" r:id="rId3"/>
          <a:extLst>
            <a:ext uri="{FF2B5EF4-FFF2-40B4-BE49-F238E27FC236}">
              <a16:creationId xmlns:a16="http://schemas.microsoft.com/office/drawing/2014/main" id="{95DCBE35-0184-4921-AB53-E107F6EEB18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2844" y="0"/>
          <a:ext cx="2365237" cy="2545082"/>
        </a:xfrm>
        <a:prstGeom prst="rect">
          <a:avLst/>
        </a:prstGeom>
      </xdr:spPr>
    </xdr:pic>
    <xdr:clientData/>
  </xdr:twoCellAnchor>
  <xdr:twoCellAnchor editAs="oneCell">
    <xdr:from>
      <xdr:col>11</xdr:col>
      <xdr:colOff>2008091</xdr:colOff>
      <xdr:row>1</xdr:row>
      <xdr:rowOff>0</xdr:rowOff>
    </xdr:from>
    <xdr:to>
      <xdr:col>13</xdr:col>
      <xdr:colOff>0</xdr:colOff>
      <xdr:row>2</xdr:row>
      <xdr:rowOff>2</xdr:rowOff>
    </xdr:to>
    <xdr:pic>
      <xdr:nvPicPr>
        <xdr:cNvPr id="5" name="Picture 4">
          <a:hlinkClick xmlns:r="http://schemas.openxmlformats.org/officeDocument/2006/relationships" r:id="rId3"/>
          <a:extLst>
            <a:ext uri="{FF2B5EF4-FFF2-40B4-BE49-F238E27FC236}">
              <a16:creationId xmlns:a16="http://schemas.microsoft.com/office/drawing/2014/main" id="{5E8C8D63-EBAD-4629-ABA7-39AB403CEC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84751" y="0"/>
          <a:ext cx="2368375" cy="2545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268944</xdr:colOff>
      <xdr:row>1</xdr:row>
      <xdr:rowOff>41624</xdr:rowOff>
    </xdr:from>
    <xdr:to>
      <xdr:col>19</xdr:col>
      <xdr:colOff>65315</xdr:colOff>
      <xdr:row>1</xdr:row>
      <xdr:rowOff>2475182</xdr:rowOff>
    </xdr:to>
    <xdr:pic>
      <xdr:nvPicPr>
        <xdr:cNvPr id="4" name="Picture 3">
          <a:hlinkClick xmlns:r="http://schemas.openxmlformats.org/officeDocument/2006/relationships" r:id="rId1"/>
          <a:extLst>
            <a:ext uri="{FF2B5EF4-FFF2-40B4-BE49-F238E27FC236}">
              <a16:creationId xmlns:a16="http://schemas.microsoft.com/office/drawing/2014/main" id="{1F83E1B8-AE84-477A-97E1-5A18DC6CB22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4296" b="27729"/>
        <a:stretch/>
      </xdr:blipFill>
      <xdr:spPr>
        <a:xfrm>
          <a:off x="3469344" y="216884"/>
          <a:ext cx="6532451" cy="2433558"/>
        </a:xfrm>
        <a:prstGeom prst="rect">
          <a:avLst/>
        </a:prstGeom>
      </xdr:spPr>
    </xdr:pic>
    <xdr:clientData/>
  </xdr:twoCellAnchor>
  <xdr:twoCellAnchor editAs="oneCell">
    <xdr:from>
      <xdr:col>2</xdr:col>
      <xdr:colOff>0</xdr:colOff>
      <xdr:row>1</xdr:row>
      <xdr:rowOff>0</xdr:rowOff>
    </xdr:from>
    <xdr:to>
      <xdr:col>4</xdr:col>
      <xdr:colOff>540023</xdr:colOff>
      <xdr:row>2</xdr:row>
      <xdr:rowOff>31378</xdr:rowOff>
    </xdr:to>
    <xdr:pic>
      <xdr:nvPicPr>
        <xdr:cNvPr id="5" name="Picture 4">
          <a:hlinkClick xmlns:r="http://schemas.openxmlformats.org/officeDocument/2006/relationships" r:id="rId3"/>
          <a:extLst>
            <a:ext uri="{FF2B5EF4-FFF2-40B4-BE49-F238E27FC236}">
              <a16:creationId xmlns:a16="http://schemas.microsoft.com/office/drawing/2014/main" id="{9D1C6804-B75C-439B-8EFA-56EAAD6108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175260"/>
          <a:ext cx="2368823" cy="2545978"/>
        </a:xfrm>
        <a:prstGeom prst="rect">
          <a:avLst/>
        </a:prstGeom>
      </xdr:spPr>
    </xdr:pic>
    <xdr:clientData/>
  </xdr:twoCellAnchor>
  <xdr:twoCellAnchor editAs="oneCell">
    <xdr:from>
      <xdr:col>27</xdr:col>
      <xdr:colOff>3124200</xdr:colOff>
      <xdr:row>1</xdr:row>
      <xdr:rowOff>0</xdr:rowOff>
    </xdr:from>
    <xdr:to>
      <xdr:col>31</xdr:col>
      <xdr:colOff>6623</xdr:colOff>
      <xdr:row>2</xdr:row>
      <xdr:rowOff>31378</xdr:rowOff>
    </xdr:to>
    <xdr:pic>
      <xdr:nvPicPr>
        <xdr:cNvPr id="6" name="Picture 5">
          <a:hlinkClick xmlns:r="http://schemas.openxmlformats.org/officeDocument/2006/relationships" r:id="rId3"/>
          <a:extLst>
            <a:ext uri="{FF2B5EF4-FFF2-40B4-BE49-F238E27FC236}">
              <a16:creationId xmlns:a16="http://schemas.microsoft.com/office/drawing/2014/main" id="{53F96981-F2EE-47A6-994B-632A27C2EF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966180" y="175260"/>
          <a:ext cx="2368823" cy="25459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29927-2C1C-4AA9-B61E-B1B796061F51}">
  <dimension ref="A1:AG25"/>
  <sheetViews>
    <sheetView showGridLines="0" tabSelected="1" zoomScaleNormal="100" workbookViewId="0">
      <selection activeCell="D5" sqref="D5"/>
    </sheetView>
  </sheetViews>
  <sheetFormatPr defaultRowHeight="14.5" x14ac:dyDescent="0.35"/>
  <cols>
    <col min="1" max="1" width="3.1796875" style="82" customWidth="1"/>
    <col min="3" max="3" width="10.6328125" customWidth="1"/>
    <col min="4" max="4" width="4.1796875" customWidth="1"/>
    <col min="5" max="6" width="3.81640625" customWidth="1"/>
    <col min="7" max="7" width="11.90625" customWidth="1"/>
    <col min="8" max="8" width="5.90625" customWidth="1"/>
    <col min="9" max="9" width="20.1796875" customWidth="1"/>
    <col min="10" max="10" width="86.36328125" customWidth="1"/>
    <col min="11" max="11" width="27.36328125" customWidth="1"/>
    <col min="12" max="12" width="11.36328125" customWidth="1"/>
    <col min="13" max="13" width="75.81640625" hidden="1" customWidth="1"/>
    <col min="14" max="17" width="8.90625" hidden="1" customWidth="1"/>
    <col min="18" max="18" width="13.1796875" hidden="1" customWidth="1"/>
    <col min="19" max="19" width="8.90625" hidden="1" customWidth="1"/>
    <col min="20" max="20" width="19.54296875" hidden="1" customWidth="1"/>
    <col min="21" max="21" width="12.90625" hidden="1" customWidth="1"/>
    <col min="22" max="22" width="16.08984375" hidden="1" customWidth="1"/>
    <col min="23" max="23" width="16" hidden="1" customWidth="1"/>
    <col min="24" max="31" width="8.90625" hidden="1" customWidth="1"/>
    <col min="32" max="32" width="16.54296875" hidden="1" customWidth="1"/>
    <col min="33" max="33" width="8.90625" hidden="1" customWidth="1"/>
    <col min="34" max="52" width="0" hidden="1" customWidth="1"/>
  </cols>
  <sheetData>
    <row r="1" spans="1:13" s="31" customFormat="1" ht="15" thickBot="1" x14ac:dyDescent="0.4">
      <c r="A1" s="80"/>
    </row>
    <row r="2" spans="1:13" ht="91.25" customHeight="1" x14ac:dyDescent="0.35">
      <c r="A2" s="82" t="s">
        <v>256</v>
      </c>
      <c r="B2" s="26" t="s">
        <v>28</v>
      </c>
      <c r="C2" s="27"/>
      <c r="D2" s="27"/>
      <c r="E2" s="27"/>
      <c r="F2" s="27"/>
      <c r="G2" s="27"/>
      <c r="H2" s="27"/>
      <c r="I2" s="27"/>
      <c r="J2" s="210" t="s">
        <v>366</v>
      </c>
      <c r="K2" s="27"/>
      <c r="L2" s="183"/>
    </row>
    <row r="3" spans="1:13" s="36" customFormat="1" ht="9" customHeight="1" thickBot="1" x14ac:dyDescent="0.4">
      <c r="A3" s="85" t="s">
        <v>256</v>
      </c>
      <c r="B3" s="37"/>
      <c r="C3" s="43"/>
      <c r="D3" s="43"/>
      <c r="E3" s="43"/>
      <c r="F3" s="43"/>
      <c r="G3" s="43"/>
      <c r="H3" s="43"/>
      <c r="I3" s="43"/>
      <c r="J3" s="43"/>
      <c r="K3" s="43"/>
      <c r="L3" s="44"/>
    </row>
    <row r="4" spans="1:13" s="36" customFormat="1" ht="28.25" customHeight="1" thickBot="1" x14ac:dyDescent="0.5">
      <c r="A4" s="85" t="s">
        <v>256</v>
      </c>
      <c r="B4" s="37"/>
      <c r="C4" s="209" t="s">
        <v>365</v>
      </c>
      <c r="D4" s="38"/>
      <c r="E4" s="38"/>
      <c r="F4" s="38"/>
      <c r="G4" s="38"/>
      <c r="H4" s="38"/>
      <c r="I4" s="39"/>
      <c r="J4" s="40"/>
      <c r="K4" s="40"/>
      <c r="L4" s="41"/>
      <c r="M4" s="42"/>
    </row>
    <row r="5" spans="1:13" s="36" customFormat="1" ht="15" thickBot="1" x14ac:dyDescent="0.4">
      <c r="A5" s="85" t="s">
        <v>256</v>
      </c>
      <c r="B5" s="37"/>
      <c r="C5" s="43"/>
      <c r="D5" s="43"/>
      <c r="E5" s="43"/>
      <c r="F5" s="43"/>
      <c r="G5" s="43"/>
      <c r="H5" s="43"/>
      <c r="I5" s="43"/>
      <c r="J5" s="43"/>
      <c r="K5" s="43"/>
      <c r="L5" s="44"/>
    </row>
    <row r="6" spans="1:13" s="36" customFormat="1" ht="8.4" customHeight="1" x14ac:dyDescent="0.35">
      <c r="A6" s="85" t="s">
        <v>256</v>
      </c>
      <c r="B6" s="37"/>
      <c r="C6" s="172"/>
      <c r="D6" s="173"/>
      <c r="E6" s="173"/>
      <c r="F6" s="173"/>
      <c r="G6" s="173"/>
      <c r="H6" s="173"/>
      <c r="I6" s="173"/>
      <c r="J6" s="173"/>
      <c r="K6" s="174"/>
      <c r="L6" s="44"/>
    </row>
    <row r="7" spans="1:13" s="36" customFormat="1" ht="18.5" x14ac:dyDescent="0.45">
      <c r="A7" s="85" t="s">
        <v>256</v>
      </c>
      <c r="B7" s="37"/>
      <c r="C7" s="175"/>
      <c r="D7" s="176"/>
      <c r="E7" s="177"/>
      <c r="F7" s="178"/>
      <c r="G7" s="178"/>
      <c r="H7" s="178"/>
      <c r="I7" s="178"/>
      <c r="J7" s="178"/>
      <c r="K7" s="179"/>
      <c r="L7" s="44"/>
    </row>
    <row r="8" spans="1:13" s="36" customFormat="1" ht="18.5" x14ac:dyDescent="0.45">
      <c r="A8" s="85" t="s">
        <v>256</v>
      </c>
      <c r="B8" s="37"/>
      <c r="C8" s="175"/>
      <c r="D8" s="176"/>
      <c r="E8" s="177"/>
      <c r="F8" s="178"/>
      <c r="G8" s="178"/>
      <c r="H8" s="178"/>
      <c r="I8" s="178"/>
      <c r="J8" s="178"/>
      <c r="K8" s="179"/>
      <c r="L8" s="44"/>
    </row>
    <row r="9" spans="1:13" s="36" customFormat="1" ht="18.5" x14ac:dyDescent="0.45">
      <c r="A9" s="85"/>
      <c r="B9" s="37"/>
      <c r="C9" s="175"/>
      <c r="D9" s="176"/>
      <c r="E9" s="177"/>
      <c r="F9" s="178"/>
      <c r="G9" s="178"/>
      <c r="H9" s="178"/>
      <c r="I9" s="178"/>
      <c r="J9" s="178"/>
      <c r="K9" s="179"/>
      <c r="L9" s="44"/>
    </row>
    <row r="10" spans="1:13" s="36" customFormat="1" ht="18.5" x14ac:dyDescent="0.45">
      <c r="A10" s="85"/>
      <c r="B10" s="37"/>
      <c r="C10" s="175"/>
      <c r="D10" s="176"/>
      <c r="E10" s="177"/>
      <c r="F10" s="178"/>
      <c r="G10" s="178"/>
      <c r="H10" s="178"/>
      <c r="I10" s="178"/>
      <c r="J10" s="178"/>
      <c r="K10" s="179"/>
      <c r="L10" s="44"/>
    </row>
    <row r="11" spans="1:13" s="36" customFormat="1" ht="18.5" x14ac:dyDescent="0.45">
      <c r="A11" s="85"/>
      <c r="B11" s="37"/>
      <c r="C11" s="175"/>
      <c r="D11" s="176"/>
      <c r="E11" s="177"/>
      <c r="F11" s="178"/>
      <c r="G11" s="178"/>
      <c r="H11" s="178"/>
      <c r="I11" s="178"/>
      <c r="J11" s="178"/>
      <c r="K11" s="179"/>
      <c r="L11" s="44"/>
    </row>
    <row r="12" spans="1:13" s="36" customFormat="1" ht="18.5" x14ac:dyDescent="0.45">
      <c r="A12" s="85"/>
      <c r="B12" s="37"/>
      <c r="C12" s="175"/>
      <c r="D12" s="176"/>
      <c r="E12" s="177"/>
      <c r="F12" s="178"/>
      <c r="G12" s="178"/>
      <c r="H12" s="178"/>
      <c r="I12" s="178"/>
      <c r="J12" s="178"/>
      <c r="K12" s="179"/>
      <c r="L12" s="44"/>
    </row>
    <row r="13" spans="1:13" s="36" customFormat="1" ht="18.5" x14ac:dyDescent="0.45">
      <c r="A13" s="85"/>
      <c r="B13" s="37"/>
      <c r="C13" s="175"/>
      <c r="D13" s="176"/>
      <c r="E13" s="177"/>
      <c r="F13" s="178"/>
      <c r="G13" s="178"/>
      <c r="H13" s="178"/>
      <c r="I13" s="178"/>
      <c r="J13" s="178"/>
      <c r="K13" s="179"/>
      <c r="L13" s="44"/>
    </row>
    <row r="14" spans="1:13" s="36" customFormat="1" ht="18.5" x14ac:dyDescent="0.45">
      <c r="A14" s="85"/>
      <c r="B14" s="37"/>
      <c r="C14" s="175"/>
      <c r="D14" s="176"/>
      <c r="E14" s="177"/>
      <c r="F14" s="178"/>
      <c r="G14" s="178"/>
      <c r="H14" s="178"/>
      <c r="I14" s="178"/>
      <c r="J14" s="178"/>
      <c r="K14" s="179"/>
      <c r="L14" s="44"/>
    </row>
    <row r="15" spans="1:13" s="36" customFormat="1" ht="18.5" x14ac:dyDescent="0.45">
      <c r="A15" s="85"/>
      <c r="B15" s="37"/>
      <c r="C15" s="175"/>
      <c r="D15" s="176"/>
      <c r="E15" s="177"/>
      <c r="F15" s="178"/>
      <c r="G15" s="178"/>
      <c r="H15" s="178"/>
      <c r="I15" s="178"/>
      <c r="J15" s="178"/>
      <c r="K15" s="179"/>
      <c r="L15" s="44"/>
    </row>
    <row r="16" spans="1:13" s="36" customFormat="1" ht="18.5" x14ac:dyDescent="0.45">
      <c r="A16" s="85"/>
      <c r="B16" s="37"/>
      <c r="C16" s="175"/>
      <c r="D16" s="176"/>
      <c r="E16" s="177"/>
      <c r="F16" s="178"/>
      <c r="G16" s="178"/>
      <c r="H16" s="178"/>
      <c r="I16" s="178"/>
      <c r="J16" s="178"/>
      <c r="K16" s="179"/>
      <c r="L16" s="44"/>
    </row>
    <row r="17" spans="1:23" s="36" customFormat="1" ht="18.5" x14ac:dyDescent="0.45">
      <c r="A17" s="85"/>
      <c r="B17" s="37"/>
      <c r="C17" s="175"/>
      <c r="D17" s="176"/>
      <c r="E17" s="177"/>
      <c r="F17" s="178"/>
      <c r="G17" s="178"/>
      <c r="H17" s="178"/>
      <c r="I17" s="178"/>
      <c r="J17" s="178"/>
      <c r="K17" s="179"/>
      <c r="L17" s="44"/>
    </row>
    <row r="18" spans="1:23" s="36" customFormat="1" ht="18.5" x14ac:dyDescent="0.45">
      <c r="A18" s="85"/>
      <c r="B18" s="37"/>
      <c r="C18" s="175"/>
      <c r="D18" s="176"/>
      <c r="E18" s="177"/>
      <c r="F18" s="178"/>
      <c r="G18" s="178"/>
      <c r="H18" s="178"/>
      <c r="I18" s="178"/>
      <c r="J18" s="178"/>
      <c r="K18" s="179"/>
      <c r="L18" s="44"/>
    </row>
    <row r="19" spans="1:23" s="36" customFormat="1" ht="18.5" x14ac:dyDescent="0.45">
      <c r="A19" s="85" t="s">
        <v>257</v>
      </c>
      <c r="B19" s="37"/>
      <c r="C19" s="175"/>
      <c r="D19" s="176"/>
      <c r="E19" s="177"/>
      <c r="F19" s="178"/>
      <c r="G19" s="178"/>
      <c r="H19" s="178"/>
      <c r="I19" s="178"/>
      <c r="J19" s="178"/>
      <c r="K19" s="179"/>
      <c r="L19" s="44"/>
    </row>
    <row r="20" spans="1:23" s="36" customFormat="1" ht="18.5" x14ac:dyDescent="0.45">
      <c r="A20" s="86" t="s">
        <v>256</v>
      </c>
      <c r="B20" s="37"/>
      <c r="C20" s="175"/>
      <c r="D20" s="176"/>
      <c r="E20" s="177"/>
      <c r="F20" s="178"/>
      <c r="G20" s="178"/>
      <c r="H20" s="178"/>
      <c r="I20" s="178"/>
      <c r="J20" s="178"/>
      <c r="K20" s="179"/>
      <c r="L20" s="44"/>
    </row>
    <row r="21" spans="1:23" s="36" customFormat="1" ht="15" thickBot="1" x14ac:dyDescent="0.4">
      <c r="A21" s="87" t="s">
        <v>256</v>
      </c>
      <c r="B21" s="37"/>
      <c r="C21" s="180"/>
      <c r="D21" s="181"/>
      <c r="E21" s="181"/>
      <c r="F21" s="181"/>
      <c r="G21" s="181"/>
      <c r="H21" s="181"/>
      <c r="I21" s="181"/>
      <c r="J21" s="181"/>
      <c r="K21" s="182"/>
      <c r="L21" s="44"/>
      <c r="N21" s="76"/>
      <c r="O21" s="76"/>
      <c r="P21" s="76"/>
      <c r="Q21" s="76"/>
      <c r="R21" s="76"/>
      <c r="S21" s="76"/>
      <c r="T21" s="76"/>
      <c r="W21" s="77"/>
    </row>
    <row r="22" spans="1:23" s="36" customFormat="1" ht="15" thickBot="1" x14ac:dyDescent="0.4">
      <c r="A22" s="87" t="s">
        <v>256</v>
      </c>
      <c r="B22" s="73"/>
      <c r="C22" s="74"/>
      <c r="D22" s="74"/>
      <c r="E22" s="74"/>
      <c r="F22" s="74"/>
      <c r="G22" s="74"/>
      <c r="H22" s="74"/>
      <c r="I22" s="74"/>
      <c r="J22" s="74"/>
      <c r="K22" s="74"/>
      <c r="L22" s="75"/>
    </row>
    <row r="23" spans="1:23" s="72" customFormat="1" ht="7.25" customHeight="1" x14ac:dyDescent="0.35">
      <c r="A23" s="86" t="s">
        <v>256</v>
      </c>
    </row>
    <row r="24" spans="1:23" s="36" customFormat="1" x14ac:dyDescent="0.35">
      <c r="A24" s="87"/>
    </row>
    <row r="25" spans="1:23" s="36" customFormat="1" x14ac:dyDescent="0.35">
      <c r="A25" s="87"/>
    </row>
  </sheetData>
  <sheetProtection algorithmName="SHA-512" hashValue="xzsLhJFFExOWj2DY6li47LP/jjVIJ1JjLh2+50SbcCh/dxPYqBGTKPEXSVVMeWXZVfCK3LjPPfuiX5GxhtPfXw==" saltValue="ixbvP1okwsV8n3dQmJuJ1A==" spinCount="100000" sheet="1" objects="1" scenarios="1" selectLockedCells="1" selectUnlockedCells="1"/>
  <pageMargins left="0.7" right="0.7" top="0.75" bottom="0.75" header="0.3" footer="0.3"/>
  <pageSetup scale="40" orientation="portrait" r:id="rId1"/>
  <headerFooter>
    <oddFooter xml:space="preserve">&amp;LUnrestricted </oddFooter>
    <evenFooter xml:space="preserve">&amp;LUnrestricted </evenFooter>
    <firstFooter xml:space="preserve">&amp;LUnrestricted </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45E7-BAC1-42F9-81EE-2495D11C7B76}">
  <dimension ref="A1:AZ734"/>
  <sheetViews>
    <sheetView showGridLines="0" zoomScale="85" zoomScaleNormal="85" workbookViewId="0">
      <selection activeCell="G5" sqref="G5"/>
    </sheetView>
  </sheetViews>
  <sheetFormatPr defaultRowHeight="14.5" x14ac:dyDescent="0.35"/>
  <cols>
    <col min="1" max="1" width="3.1796875" style="82" customWidth="1"/>
    <col min="2" max="2" width="5" style="184" hidden="1" customWidth="1"/>
    <col min="4" max="4" width="10.6328125" customWidth="1"/>
    <col min="5" max="5" width="16.08984375" customWidth="1"/>
    <col min="6" max="6" width="10.90625" customWidth="1"/>
    <col min="7" max="7" width="11.6328125" customWidth="1"/>
    <col min="8" max="8" width="11.90625" customWidth="1"/>
    <col min="9" max="10" width="5.90625" customWidth="1"/>
    <col min="11" max="11" width="75.81640625" customWidth="1"/>
    <col min="12" max="12" width="36.36328125" customWidth="1"/>
    <col min="13" max="13" width="27.54296875" customWidth="1"/>
    <col min="14" max="14" width="81.81640625" style="187" hidden="1" customWidth="1"/>
    <col min="15" max="18" width="8.90625" style="187" hidden="1" customWidth="1"/>
    <col min="19" max="19" width="13.1796875" style="187" hidden="1" customWidth="1"/>
    <col min="20" max="20" width="8.90625" style="187" hidden="1" customWidth="1"/>
    <col min="21" max="21" width="19.54296875" style="187" hidden="1" customWidth="1"/>
    <col min="22" max="22" width="12.90625" style="187" hidden="1" customWidth="1"/>
    <col min="23" max="23" width="16.08984375" style="187" hidden="1" customWidth="1"/>
    <col min="24" max="24" width="16" style="187" hidden="1" customWidth="1"/>
    <col min="25" max="32" width="8.90625" style="187" hidden="1" customWidth="1"/>
    <col min="33" max="33" width="16.54296875" style="187" hidden="1" customWidth="1"/>
    <col min="34" max="52" width="8.90625" style="187" hidden="1" customWidth="1"/>
    <col min="53" max="53" width="8.90625" customWidth="1"/>
  </cols>
  <sheetData>
    <row r="1" spans="1:52" ht="7.75" customHeight="1" thickBot="1" x14ac:dyDescent="0.4"/>
    <row r="2" spans="1:52" ht="200.4" customHeight="1" thickBot="1" x14ac:dyDescent="0.4">
      <c r="A2" s="82" t="s">
        <v>256</v>
      </c>
      <c r="B2" s="185" t="s">
        <v>367</v>
      </c>
      <c r="C2" s="26" t="s">
        <v>28</v>
      </c>
      <c r="D2" s="27"/>
      <c r="E2" s="27"/>
      <c r="F2" s="27"/>
      <c r="G2" s="27"/>
      <c r="H2" s="27"/>
      <c r="I2" s="27"/>
      <c r="J2" s="27"/>
      <c r="K2" s="27"/>
      <c r="L2" s="27"/>
      <c r="M2" s="183"/>
    </row>
    <row r="3" spans="1:52" ht="125.4" customHeight="1" thickBot="1" x14ac:dyDescent="0.4">
      <c r="A3" s="83" t="s">
        <v>256</v>
      </c>
      <c r="B3" s="197" t="s">
        <v>256</v>
      </c>
      <c r="C3" s="28"/>
      <c r="D3" s="29"/>
      <c r="E3" s="29"/>
      <c r="F3" s="29"/>
      <c r="G3" s="29"/>
      <c r="H3" s="227" t="s">
        <v>410</v>
      </c>
      <c r="I3" s="227"/>
      <c r="J3" s="227"/>
      <c r="K3" s="227"/>
      <c r="L3" s="218" t="s">
        <v>547</v>
      </c>
      <c r="M3" s="219"/>
    </row>
    <row r="4" spans="1:52" ht="14.4" customHeight="1" thickBot="1" x14ac:dyDescent="0.4">
      <c r="A4" s="81" t="s">
        <v>256</v>
      </c>
      <c r="B4" s="197" t="s">
        <v>256</v>
      </c>
      <c r="C4" s="12"/>
      <c r="D4" s="13"/>
      <c r="E4" s="13"/>
      <c r="F4" s="13"/>
      <c r="G4" s="13"/>
      <c r="H4" s="13"/>
      <c r="I4" s="13"/>
      <c r="J4" s="13"/>
      <c r="K4" s="220" t="s">
        <v>469</v>
      </c>
      <c r="L4" s="13"/>
      <c r="M4" s="14"/>
    </row>
    <row r="5" spans="1:52" ht="16.5" thickBot="1" x14ac:dyDescent="0.4">
      <c r="A5" s="81" t="s">
        <v>256</v>
      </c>
      <c r="B5" s="197" t="s">
        <v>256</v>
      </c>
      <c r="C5" s="15"/>
      <c r="D5" s="5" t="s">
        <v>203</v>
      </c>
      <c r="E5" s="5"/>
      <c r="F5" s="7"/>
      <c r="G5" s="30" t="s">
        <v>251</v>
      </c>
      <c r="H5" s="7"/>
      <c r="I5" s="7"/>
      <c r="J5" s="7"/>
      <c r="K5" s="221"/>
      <c r="L5" s="7"/>
      <c r="M5" s="17"/>
    </row>
    <row r="6" spans="1:52" ht="15" thickBot="1" x14ac:dyDescent="0.4">
      <c r="A6" s="81" t="s">
        <v>256</v>
      </c>
      <c r="B6" s="197" t="s">
        <v>256</v>
      </c>
      <c r="C6" s="15"/>
      <c r="D6" s="7"/>
      <c r="E6" s="7"/>
      <c r="F6" s="7"/>
      <c r="G6" s="7"/>
      <c r="H6" s="7"/>
      <c r="I6" s="7"/>
      <c r="J6" s="7"/>
      <c r="K6" s="221"/>
      <c r="L6" s="7"/>
      <c r="M6" s="17"/>
    </row>
    <row r="7" spans="1:52" ht="16.5" thickBot="1" x14ac:dyDescent="0.4">
      <c r="A7" s="81" t="s">
        <v>256</v>
      </c>
      <c r="B7" s="197" t="s">
        <v>256</v>
      </c>
      <c r="C7" s="15"/>
      <c r="D7" s="5" t="s">
        <v>202</v>
      </c>
      <c r="E7" s="5"/>
      <c r="F7" s="7"/>
      <c r="G7" s="9" t="e">
        <f>G5*3.78541</f>
        <v>#VALUE!</v>
      </c>
      <c r="H7" s="4"/>
      <c r="I7" s="7"/>
      <c r="J7" s="7"/>
      <c r="K7" s="221"/>
      <c r="L7" s="7"/>
      <c r="M7" s="17"/>
    </row>
    <row r="8" spans="1:52" ht="7.25" customHeight="1" thickBot="1" x14ac:dyDescent="0.4">
      <c r="A8" s="81" t="s">
        <v>256</v>
      </c>
      <c r="B8" s="197" t="s">
        <v>256</v>
      </c>
      <c r="C8" s="19"/>
      <c r="D8" s="20"/>
      <c r="E8" s="20"/>
      <c r="F8" s="20"/>
      <c r="G8" s="20"/>
      <c r="H8" s="20"/>
      <c r="I8" s="20"/>
      <c r="J8" s="20"/>
      <c r="K8" s="222"/>
      <c r="L8" s="20"/>
      <c r="M8" s="21"/>
    </row>
    <row r="9" spans="1:52" s="22" customFormat="1" ht="7.25" customHeight="1" thickBot="1" x14ac:dyDescent="0.4">
      <c r="A9" s="83" t="s">
        <v>256</v>
      </c>
      <c r="B9" s="197" t="s">
        <v>256</v>
      </c>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row>
    <row r="10" spans="1:52" ht="15" thickBot="1" x14ac:dyDescent="0.4">
      <c r="A10" s="81" t="s">
        <v>256</v>
      </c>
      <c r="B10" s="197" t="s">
        <v>256</v>
      </c>
      <c r="C10" s="12"/>
      <c r="D10" s="13"/>
      <c r="E10" s="13"/>
      <c r="F10" s="13"/>
      <c r="G10" s="13"/>
      <c r="H10" s="13"/>
      <c r="I10" s="13"/>
      <c r="J10" s="13"/>
      <c r="K10" s="13"/>
      <c r="L10" s="13"/>
      <c r="M10" s="14"/>
    </row>
    <row r="11" spans="1:52" ht="28.25" customHeight="1" thickBot="1" x14ac:dyDescent="0.5">
      <c r="A11" s="81" t="s">
        <v>256</v>
      </c>
      <c r="B11" s="197" t="s">
        <v>256</v>
      </c>
      <c r="C11" s="15"/>
      <c r="D11" s="211" t="s">
        <v>42</v>
      </c>
      <c r="E11" s="10"/>
      <c r="F11" s="10"/>
      <c r="G11" s="10"/>
      <c r="H11" s="10"/>
      <c r="I11" s="10"/>
      <c r="J11" s="11"/>
      <c r="K11" s="8"/>
      <c r="L11" s="8"/>
      <c r="M11" s="23"/>
      <c r="N11" s="3"/>
    </row>
    <row r="12" spans="1:52" ht="15" thickBot="1" x14ac:dyDescent="0.4">
      <c r="A12" s="81" t="s">
        <v>256</v>
      </c>
      <c r="B12" s="197" t="s">
        <v>256</v>
      </c>
      <c r="C12" s="15"/>
      <c r="D12" s="7"/>
      <c r="E12" s="7"/>
      <c r="F12" s="7"/>
      <c r="G12" s="7"/>
      <c r="H12" s="7"/>
      <c r="I12" s="7"/>
      <c r="J12" s="7"/>
      <c r="K12" s="7"/>
      <c r="L12" s="7"/>
      <c r="M12" s="17"/>
    </row>
    <row r="13" spans="1:52" ht="8.4" customHeight="1" thickBot="1" x14ac:dyDescent="0.4">
      <c r="A13" s="81" t="s">
        <v>256</v>
      </c>
      <c r="B13" s="197" t="s">
        <v>256</v>
      </c>
      <c r="C13" s="15"/>
      <c r="D13" s="12"/>
      <c r="E13" s="13"/>
      <c r="F13" s="13"/>
      <c r="G13" s="13"/>
      <c r="H13" s="13"/>
      <c r="I13" s="13"/>
      <c r="J13" s="13"/>
      <c r="K13" s="13"/>
      <c r="L13" s="14"/>
      <c r="M13" s="17"/>
    </row>
    <row r="14" spans="1:52" ht="19" thickBot="1" x14ac:dyDescent="0.5">
      <c r="A14" s="81" t="s">
        <v>256</v>
      </c>
      <c r="B14" s="197" t="s">
        <v>256</v>
      </c>
      <c r="C14" s="15"/>
      <c r="D14" s="15"/>
      <c r="E14" s="24" t="s">
        <v>29</v>
      </c>
      <c r="F14" s="7"/>
      <c r="G14" s="32" t="s">
        <v>251</v>
      </c>
      <c r="H14" s="7" t="s">
        <v>30</v>
      </c>
      <c r="I14" s="7"/>
      <c r="J14" s="7"/>
      <c r="K14" s="16" t="s">
        <v>10</v>
      </c>
      <c r="L14" s="17"/>
      <c r="M14" s="17"/>
    </row>
    <row r="15" spans="1:52" ht="109.75" customHeight="1" thickBot="1" x14ac:dyDescent="0.4">
      <c r="A15" s="81" t="s">
        <v>256</v>
      </c>
      <c r="B15" s="197" t="s">
        <v>256</v>
      </c>
      <c r="C15" s="15"/>
      <c r="D15" s="15"/>
      <c r="E15" s="7"/>
      <c r="F15" s="7"/>
      <c r="G15" s="7"/>
      <c r="H15" s="7"/>
      <c r="I15" s="7"/>
      <c r="J15" s="7"/>
      <c r="K15" s="2" t="str">
        <f>IF(AND(G14&gt;=O16,G14&lt;=P16),N16,IF(AND(G14&gt;=O17,G14&lt;=P17),N17,IF(AND(G14&gt;=O18,G14&lt;=P18),N18,IF(AND(G14&gt;=O19,G14&lt;=P19),N19,IF(AND(G14&gt;=O20,G14&lt;=P20),N20,IF(AND(G14&gt;=O21,G14&lt;=P21),N21,N22))))))</f>
        <v>Verify Data Entry</v>
      </c>
      <c r="L15" s="17"/>
      <c r="M15" s="17"/>
      <c r="O15" s="187" t="s">
        <v>0</v>
      </c>
      <c r="P15" s="187" t="s">
        <v>1</v>
      </c>
    </row>
    <row r="16" spans="1:52" ht="72.5" hidden="1" x14ac:dyDescent="0.35">
      <c r="A16" s="81"/>
      <c r="B16" s="197"/>
      <c r="C16" s="15"/>
      <c r="D16" s="15"/>
      <c r="E16" s="7"/>
      <c r="F16" s="7"/>
      <c r="G16" s="7"/>
      <c r="H16" s="7"/>
      <c r="I16" s="7"/>
      <c r="J16" s="7"/>
      <c r="K16" s="1"/>
      <c r="L16" s="17"/>
      <c r="M16" s="17"/>
      <c r="N16" s="188" t="s">
        <v>369</v>
      </c>
      <c r="O16" s="187">
        <v>20</v>
      </c>
      <c r="P16" s="187">
        <v>25</v>
      </c>
    </row>
    <row r="17" spans="1:24" ht="72.5" hidden="1" x14ac:dyDescent="0.35">
      <c r="A17" s="81"/>
      <c r="B17" s="197"/>
      <c r="C17" s="15"/>
      <c r="D17" s="15"/>
      <c r="E17" s="7"/>
      <c r="F17" s="7"/>
      <c r="G17" s="7"/>
      <c r="H17" s="7"/>
      <c r="I17" s="7"/>
      <c r="J17" s="7"/>
      <c r="K17" s="1"/>
      <c r="L17" s="17"/>
      <c r="M17" s="17"/>
      <c r="N17" s="188" t="s">
        <v>370</v>
      </c>
      <c r="O17" s="187">
        <v>25</v>
      </c>
      <c r="P17" s="187">
        <v>28</v>
      </c>
    </row>
    <row r="18" spans="1:24" ht="101.5" hidden="1" x14ac:dyDescent="0.35">
      <c r="A18" s="81"/>
      <c r="B18" s="197"/>
      <c r="C18" s="15"/>
      <c r="D18" s="15"/>
      <c r="E18" s="7"/>
      <c r="F18" s="7"/>
      <c r="G18" s="7"/>
      <c r="H18" s="7"/>
      <c r="I18" s="7"/>
      <c r="J18" s="7"/>
      <c r="K18" s="1"/>
      <c r="L18" s="17"/>
      <c r="M18" s="17"/>
      <c r="N18" s="188" t="s">
        <v>371</v>
      </c>
      <c r="O18" s="187">
        <v>28</v>
      </c>
      <c r="P18" s="187">
        <v>33</v>
      </c>
    </row>
    <row r="19" spans="1:24" hidden="1" x14ac:dyDescent="0.35">
      <c r="A19" s="81"/>
      <c r="B19" s="197"/>
      <c r="C19" s="15"/>
      <c r="D19" s="15"/>
      <c r="E19" s="7"/>
      <c r="F19" s="7"/>
      <c r="G19" s="7"/>
      <c r="H19" s="7"/>
      <c r="I19" s="7"/>
      <c r="J19" s="7"/>
      <c r="K19" s="1"/>
      <c r="L19" s="17"/>
      <c r="M19" s="17"/>
      <c r="N19" s="188" t="s">
        <v>474</v>
      </c>
      <c r="O19" s="187">
        <v>33</v>
      </c>
      <c r="P19" s="187">
        <v>35</v>
      </c>
    </row>
    <row r="20" spans="1:24" ht="101.5" hidden="1" x14ac:dyDescent="0.35">
      <c r="A20" s="81"/>
      <c r="B20" s="197"/>
      <c r="C20" s="15"/>
      <c r="D20" s="15"/>
      <c r="E20" s="7"/>
      <c r="F20" s="7"/>
      <c r="G20" s="7"/>
      <c r="H20" s="7"/>
      <c r="I20" s="7"/>
      <c r="J20" s="7"/>
      <c r="K20" s="1"/>
      <c r="L20" s="17"/>
      <c r="M20" s="17"/>
      <c r="N20" s="188" t="s">
        <v>372</v>
      </c>
      <c r="O20" s="187">
        <v>35</v>
      </c>
      <c r="P20" s="187">
        <v>38</v>
      </c>
    </row>
    <row r="21" spans="1:24" ht="101.5" hidden="1" x14ac:dyDescent="0.35">
      <c r="A21" s="81"/>
      <c r="B21" s="197"/>
      <c r="C21" s="15"/>
      <c r="D21" s="15"/>
      <c r="E21" s="7"/>
      <c r="F21" s="7"/>
      <c r="G21" s="7"/>
      <c r="H21" s="7"/>
      <c r="I21" s="7"/>
      <c r="J21" s="7"/>
      <c r="K21" s="1"/>
      <c r="L21" s="17"/>
      <c r="M21" s="17"/>
      <c r="N21" s="188" t="s">
        <v>373</v>
      </c>
      <c r="O21" s="187">
        <v>38</v>
      </c>
      <c r="P21" s="187">
        <v>45</v>
      </c>
    </row>
    <row r="22" spans="1:24" hidden="1" x14ac:dyDescent="0.35">
      <c r="A22" s="81"/>
      <c r="B22" s="197"/>
      <c r="C22" s="15"/>
      <c r="D22" s="15"/>
      <c r="E22" s="7"/>
      <c r="F22" s="7"/>
      <c r="G22" s="7"/>
      <c r="H22" s="7"/>
      <c r="I22" s="7"/>
      <c r="J22" s="7"/>
      <c r="K22" s="6"/>
      <c r="L22" s="17"/>
      <c r="M22" s="17"/>
      <c r="N22" s="187" t="s">
        <v>6</v>
      </c>
    </row>
    <row r="23" spans="1:24" x14ac:dyDescent="0.35">
      <c r="A23" s="81" t="s">
        <v>256</v>
      </c>
      <c r="B23" s="197" t="s">
        <v>256</v>
      </c>
      <c r="C23" s="15"/>
      <c r="D23" s="15"/>
      <c r="E23" s="7"/>
      <c r="F23" s="7"/>
      <c r="G23" s="7"/>
      <c r="H23" s="7"/>
      <c r="I23" s="7"/>
      <c r="J23" s="7"/>
      <c r="K23" s="7"/>
      <c r="L23" s="17"/>
      <c r="M23" s="17"/>
    </row>
    <row r="24" spans="1:24" x14ac:dyDescent="0.35">
      <c r="A24" s="81" t="s">
        <v>256</v>
      </c>
      <c r="B24" s="197" t="s">
        <v>256</v>
      </c>
      <c r="C24" s="15"/>
      <c r="D24" s="15"/>
      <c r="E24" s="16" t="str">
        <f>IF(AND(G14&gt;=0,G14&lt;=34),N25,IF(AND(G14&gt;=34,G14&lt;=45),N26,N27))</f>
        <v>Verify Data Entry</v>
      </c>
      <c r="F24" s="7"/>
      <c r="G24" s="7"/>
      <c r="H24" s="7"/>
      <c r="I24" s="7"/>
      <c r="J24" s="7"/>
      <c r="K24" s="7"/>
      <c r="L24" s="17"/>
      <c r="M24" s="17"/>
    </row>
    <row r="25" spans="1:24" ht="29" hidden="1" x14ac:dyDescent="0.35">
      <c r="A25" s="81"/>
      <c r="B25" s="197"/>
      <c r="C25" s="15"/>
      <c r="D25" s="15"/>
      <c r="E25" s="18"/>
      <c r="F25" s="7"/>
      <c r="G25" s="4"/>
      <c r="H25" s="7"/>
      <c r="I25" s="7"/>
      <c r="J25" s="7"/>
      <c r="K25" s="7"/>
      <c r="L25" s="17"/>
      <c r="M25" s="17"/>
      <c r="N25" s="188" t="s">
        <v>32</v>
      </c>
    </row>
    <row r="26" spans="1:24" ht="29" hidden="1" x14ac:dyDescent="0.35">
      <c r="A26" s="81"/>
      <c r="B26" s="197"/>
      <c r="C26" s="15"/>
      <c r="D26" s="15"/>
      <c r="E26" s="7"/>
      <c r="F26" s="7"/>
      <c r="G26" s="7"/>
      <c r="H26" s="7"/>
      <c r="I26" s="7"/>
      <c r="J26" s="7"/>
      <c r="K26" s="7"/>
      <c r="L26" s="17"/>
      <c r="M26" s="17"/>
      <c r="N26" s="188" t="s">
        <v>33</v>
      </c>
    </row>
    <row r="27" spans="1:24" hidden="1" x14ac:dyDescent="0.35">
      <c r="A27" s="81"/>
      <c r="B27" s="197"/>
      <c r="C27" s="15"/>
      <c r="D27" s="15"/>
      <c r="E27" s="7"/>
      <c r="F27" s="7"/>
      <c r="G27" s="7"/>
      <c r="H27" s="7"/>
      <c r="I27" s="7"/>
      <c r="J27" s="7"/>
      <c r="K27" s="7"/>
      <c r="L27" s="17"/>
      <c r="M27" s="17"/>
      <c r="N27" s="188" t="s">
        <v>6</v>
      </c>
    </row>
    <row r="28" spans="1:24" hidden="1" x14ac:dyDescent="0.35">
      <c r="A28" s="81"/>
      <c r="B28" s="197"/>
      <c r="C28" s="15"/>
      <c r="D28" s="15"/>
      <c r="E28" s="7"/>
      <c r="F28" s="7"/>
      <c r="G28" s="7"/>
      <c r="H28" s="7"/>
      <c r="I28" s="7"/>
      <c r="J28" s="7"/>
      <c r="K28" s="7"/>
      <c r="L28" s="17"/>
      <c r="M28" s="17"/>
      <c r="N28" s="188"/>
    </row>
    <row r="29" spans="1:24" hidden="1" x14ac:dyDescent="0.35">
      <c r="A29" s="84"/>
      <c r="B29" s="197"/>
      <c r="C29" s="15"/>
      <c r="D29" s="15"/>
      <c r="E29" s="7"/>
      <c r="F29" s="7"/>
      <c r="G29" s="7"/>
      <c r="H29" s="7"/>
      <c r="I29" s="7"/>
      <c r="J29" s="7"/>
      <c r="K29" s="7"/>
      <c r="L29" s="17"/>
      <c r="M29" s="17"/>
    </row>
    <row r="30" spans="1:24" ht="15" thickBot="1" x14ac:dyDescent="0.4">
      <c r="A30" s="82" t="s">
        <v>256</v>
      </c>
      <c r="B30" s="197" t="s">
        <v>256</v>
      </c>
      <c r="C30" s="15"/>
      <c r="D30" s="19"/>
      <c r="E30" s="20"/>
      <c r="F30" s="20"/>
      <c r="G30" s="20"/>
      <c r="H30" s="20"/>
      <c r="I30" s="20"/>
      <c r="J30" s="20"/>
      <c r="K30" s="20"/>
      <c r="L30" s="21"/>
      <c r="M30" s="17"/>
      <c r="O30" s="189"/>
      <c r="P30" s="189"/>
      <c r="Q30" s="189"/>
      <c r="R30" s="189"/>
      <c r="S30" s="189"/>
      <c r="T30" s="189"/>
      <c r="U30" s="189"/>
      <c r="X30" s="190"/>
    </row>
    <row r="31" spans="1:24" ht="15" thickBot="1" x14ac:dyDescent="0.4">
      <c r="A31" s="81" t="s">
        <v>256</v>
      </c>
      <c r="B31" s="197" t="s">
        <v>256</v>
      </c>
      <c r="C31" s="15"/>
      <c r="D31" s="7"/>
      <c r="E31" s="7"/>
      <c r="F31" s="7"/>
      <c r="G31" s="7"/>
      <c r="H31" s="7"/>
      <c r="I31" s="7"/>
      <c r="J31" s="7"/>
      <c r="K31" s="7"/>
      <c r="L31" s="7"/>
      <c r="M31" s="17"/>
    </row>
    <row r="32" spans="1:24" ht="8.4" customHeight="1" thickBot="1" x14ac:dyDescent="0.4">
      <c r="A32" s="81" t="s">
        <v>256</v>
      </c>
      <c r="B32" s="197" t="s">
        <v>256</v>
      </c>
      <c r="C32" s="15"/>
      <c r="D32" s="12"/>
      <c r="E32" s="13"/>
      <c r="F32" s="13"/>
      <c r="G32" s="13"/>
      <c r="H32" s="13"/>
      <c r="I32" s="13"/>
      <c r="J32" s="13"/>
      <c r="K32" s="13"/>
      <c r="L32" s="14"/>
      <c r="M32" s="17"/>
    </row>
    <row r="33" spans="1:52" ht="19" thickBot="1" x14ac:dyDescent="0.5">
      <c r="A33" s="81" t="s">
        <v>256</v>
      </c>
      <c r="B33" s="197" t="s">
        <v>256</v>
      </c>
      <c r="C33" s="15"/>
      <c r="D33" s="15"/>
      <c r="E33" s="24" t="s">
        <v>34</v>
      </c>
      <c r="F33" s="7"/>
      <c r="G33" s="32" t="s">
        <v>251</v>
      </c>
      <c r="H33" s="7" t="s">
        <v>35</v>
      </c>
      <c r="I33" s="7"/>
      <c r="J33" s="7"/>
      <c r="K33" s="16" t="s">
        <v>10</v>
      </c>
      <c r="L33" s="17"/>
      <c r="M33" s="17"/>
    </row>
    <row r="34" spans="1:52" ht="109.75" customHeight="1" thickBot="1" x14ac:dyDescent="0.4">
      <c r="A34" s="81" t="s">
        <v>256</v>
      </c>
      <c r="B34" s="197" t="s">
        <v>256</v>
      </c>
      <c r="C34" s="15"/>
      <c r="D34" s="15"/>
      <c r="E34" s="7"/>
      <c r="F34" s="7"/>
      <c r="G34" s="7"/>
      <c r="H34" s="7"/>
      <c r="I34" s="7"/>
      <c r="J34" s="7"/>
      <c r="K34" s="2" t="str">
        <f>IF(AND(G33&gt;=O35,G33&lt;=P35),N35,IF(AND(G33&gt;=O36,G33&lt;=P36),N36,IF(AND(G33&gt;=O37,G33&lt;=P37),N37,IF(AND(G33&gt;=O38,G33&lt;=P38),N38,IF(AND(G33&gt;=O39,G33&lt;=P39),N39,IF(AND(G33&gt;=O40,G33&lt;=P40),N40,N41))))))</f>
        <v>Verify Data Entry</v>
      </c>
      <c r="L34" s="17"/>
      <c r="M34" s="17"/>
      <c r="O34" s="187" t="s">
        <v>0</v>
      </c>
      <c r="P34" s="187" t="s">
        <v>1</v>
      </c>
    </row>
    <row r="35" spans="1:52" ht="116" hidden="1" x14ac:dyDescent="0.35">
      <c r="A35" s="81"/>
      <c r="B35" s="197"/>
      <c r="C35" s="15"/>
      <c r="D35" s="15"/>
      <c r="E35" s="7"/>
      <c r="F35" s="7"/>
      <c r="G35" s="7"/>
      <c r="H35" s="7"/>
      <c r="I35" s="7"/>
      <c r="J35" s="7"/>
      <c r="K35" s="1"/>
      <c r="L35" s="17"/>
      <c r="M35" s="17"/>
      <c r="N35" s="188" t="s">
        <v>36</v>
      </c>
      <c r="O35" s="187">
        <v>4</v>
      </c>
      <c r="P35" s="187">
        <v>6.5</v>
      </c>
    </row>
    <row r="36" spans="1:52" ht="87" hidden="1" x14ac:dyDescent="0.35">
      <c r="A36" s="81"/>
      <c r="B36" s="197"/>
      <c r="C36" s="15"/>
      <c r="D36" s="15"/>
      <c r="E36" s="7"/>
      <c r="F36" s="7"/>
      <c r="G36" s="7"/>
      <c r="H36" s="7"/>
      <c r="I36" s="7"/>
      <c r="J36" s="7"/>
      <c r="K36" s="1"/>
      <c r="L36" s="17"/>
      <c r="M36" s="17"/>
      <c r="N36" s="188" t="s">
        <v>37</v>
      </c>
      <c r="O36" s="187">
        <v>6.5</v>
      </c>
      <c r="P36" s="187">
        <v>7.2</v>
      </c>
    </row>
    <row r="37" spans="1:52" ht="87" hidden="1" x14ac:dyDescent="0.35">
      <c r="A37" s="81"/>
      <c r="B37" s="197"/>
      <c r="C37" s="15"/>
      <c r="D37" s="15"/>
      <c r="E37" s="7"/>
      <c r="F37" s="7"/>
      <c r="G37" s="7"/>
      <c r="H37" s="7"/>
      <c r="I37" s="7"/>
      <c r="J37" s="7"/>
      <c r="K37" s="1"/>
      <c r="L37" s="17"/>
      <c r="M37" s="17"/>
      <c r="N37" s="188" t="s">
        <v>38</v>
      </c>
      <c r="O37" s="187">
        <v>7.2</v>
      </c>
      <c r="P37" s="187">
        <v>7.8</v>
      </c>
    </row>
    <row r="38" spans="1:52" hidden="1" x14ac:dyDescent="0.35">
      <c r="A38" s="81"/>
      <c r="B38" s="197"/>
      <c r="C38" s="15"/>
      <c r="D38" s="15"/>
      <c r="E38" s="7"/>
      <c r="F38" s="7"/>
      <c r="G38" s="7"/>
      <c r="H38" s="7"/>
      <c r="I38" s="7"/>
      <c r="J38" s="7"/>
      <c r="K38" s="1"/>
      <c r="L38" s="17"/>
      <c r="M38" s="17"/>
      <c r="N38" s="188" t="s">
        <v>39</v>
      </c>
      <c r="O38" s="187">
        <v>7.8</v>
      </c>
      <c r="P38" s="187">
        <v>8.5</v>
      </c>
    </row>
    <row r="39" spans="1:52" ht="101.5" hidden="1" x14ac:dyDescent="0.35">
      <c r="A39" s="81"/>
      <c r="B39" s="197"/>
      <c r="C39" s="15"/>
      <c r="D39" s="15"/>
      <c r="E39" s="7"/>
      <c r="F39" s="7"/>
      <c r="G39" s="7"/>
      <c r="H39" s="7"/>
      <c r="I39" s="7"/>
      <c r="J39" s="7"/>
      <c r="K39" s="1"/>
      <c r="L39" s="17"/>
      <c r="M39" s="17"/>
      <c r="N39" s="188" t="s">
        <v>40</v>
      </c>
      <c r="O39" s="187">
        <v>8.5</v>
      </c>
      <c r="P39" s="187">
        <v>11</v>
      </c>
    </row>
    <row r="40" spans="1:52" ht="101.5" hidden="1" x14ac:dyDescent="0.35">
      <c r="A40" s="81"/>
      <c r="B40" s="197"/>
      <c r="C40" s="15"/>
      <c r="D40" s="15"/>
      <c r="E40" s="7"/>
      <c r="F40" s="7"/>
      <c r="G40" s="7"/>
      <c r="H40" s="7"/>
      <c r="I40" s="7"/>
      <c r="J40" s="7"/>
      <c r="K40" s="1"/>
      <c r="L40" s="17"/>
      <c r="M40" s="17"/>
      <c r="N40" s="188" t="s">
        <v>41</v>
      </c>
      <c r="O40" s="187">
        <v>11</v>
      </c>
      <c r="P40" s="187">
        <v>14</v>
      </c>
    </row>
    <row r="41" spans="1:52" hidden="1" x14ac:dyDescent="0.35">
      <c r="A41" s="81"/>
      <c r="B41" s="197"/>
      <c r="C41" s="15"/>
      <c r="D41" s="15"/>
      <c r="E41" s="7"/>
      <c r="F41" s="7"/>
      <c r="G41" s="7"/>
      <c r="H41" s="7"/>
      <c r="I41" s="7"/>
      <c r="J41" s="7"/>
      <c r="K41" s="6"/>
      <c r="L41" s="17"/>
      <c r="M41" s="17"/>
      <c r="N41" s="187" t="s">
        <v>6</v>
      </c>
    </row>
    <row r="42" spans="1:52" hidden="1" x14ac:dyDescent="0.35">
      <c r="A42" s="81"/>
      <c r="B42" s="197"/>
      <c r="C42" s="15"/>
      <c r="D42" s="15"/>
      <c r="E42" s="7"/>
      <c r="F42" s="7"/>
      <c r="G42" s="7"/>
      <c r="H42" s="7"/>
      <c r="I42" s="7"/>
      <c r="J42" s="7"/>
      <c r="K42" s="7"/>
      <c r="L42" s="17"/>
      <c r="M42" s="17"/>
    </row>
    <row r="43" spans="1:52" hidden="1" x14ac:dyDescent="0.35">
      <c r="A43" s="81"/>
      <c r="B43" s="197"/>
      <c r="C43" s="15"/>
      <c r="D43" s="15"/>
      <c r="E43" s="7"/>
      <c r="F43" s="7"/>
      <c r="G43" s="7"/>
      <c r="H43" s="7"/>
      <c r="I43" s="7"/>
      <c r="J43" s="7"/>
      <c r="K43" s="7"/>
      <c r="L43" s="17"/>
      <c r="M43" s="17"/>
      <c r="N43" s="188"/>
    </row>
    <row r="44" spans="1:52" hidden="1" x14ac:dyDescent="0.35">
      <c r="A44" s="81"/>
      <c r="B44" s="197"/>
      <c r="C44" s="15"/>
      <c r="D44" s="15"/>
      <c r="E44" s="7"/>
      <c r="F44" s="7"/>
      <c r="G44" s="7"/>
      <c r="H44" s="7"/>
      <c r="I44" s="7"/>
      <c r="J44" s="7"/>
      <c r="K44" s="7"/>
      <c r="L44" s="17"/>
      <c r="M44" s="17"/>
      <c r="N44" s="188"/>
    </row>
    <row r="45" spans="1:52" hidden="1" x14ac:dyDescent="0.35">
      <c r="A45" s="84"/>
      <c r="B45" s="197"/>
      <c r="C45" s="15"/>
      <c r="D45" s="15"/>
      <c r="E45" s="7"/>
      <c r="F45" s="7"/>
      <c r="G45" s="7"/>
      <c r="H45" s="7"/>
      <c r="I45" s="7"/>
      <c r="J45" s="7"/>
      <c r="K45" s="7"/>
      <c r="L45" s="17"/>
      <c r="M45" s="17"/>
    </row>
    <row r="46" spans="1:52" ht="15" thickBot="1" x14ac:dyDescent="0.4">
      <c r="A46" s="82" t="s">
        <v>256</v>
      </c>
      <c r="B46" s="197" t="s">
        <v>256</v>
      </c>
      <c r="C46" s="15"/>
      <c r="D46" s="19"/>
      <c r="E46" s="20"/>
      <c r="F46" s="20"/>
      <c r="G46" s="20"/>
      <c r="H46" s="20"/>
      <c r="I46" s="20"/>
      <c r="J46" s="20"/>
      <c r="K46" s="20"/>
      <c r="L46" s="21"/>
      <c r="M46" s="17"/>
      <c r="O46" s="189"/>
      <c r="P46" s="189"/>
      <c r="Q46" s="189"/>
      <c r="R46" s="189"/>
      <c r="S46" s="189"/>
      <c r="T46" s="189"/>
      <c r="U46" s="189"/>
      <c r="X46" s="190"/>
    </row>
    <row r="47" spans="1:52" ht="15" thickBot="1" x14ac:dyDescent="0.4">
      <c r="A47" s="82" t="s">
        <v>256</v>
      </c>
      <c r="B47" s="197" t="s">
        <v>256</v>
      </c>
      <c r="C47" s="19"/>
      <c r="D47" s="20"/>
      <c r="E47" s="20"/>
      <c r="F47" s="20"/>
      <c r="G47" s="20"/>
      <c r="H47" s="20"/>
      <c r="I47" s="20"/>
      <c r="J47" s="20"/>
      <c r="K47" s="20"/>
      <c r="L47" s="20"/>
      <c r="M47" s="21"/>
    </row>
    <row r="48" spans="1:52" s="22" customFormat="1" ht="7.25" customHeight="1" thickBot="1" x14ac:dyDescent="0.4">
      <c r="A48" s="83" t="s">
        <v>256</v>
      </c>
      <c r="B48" s="197" t="s">
        <v>256</v>
      </c>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row>
    <row r="49" spans="1:16" ht="15" thickBot="1" x14ac:dyDescent="0.4">
      <c r="A49" s="81" t="s">
        <v>256</v>
      </c>
      <c r="B49" s="197" t="s">
        <v>256</v>
      </c>
      <c r="C49" s="12"/>
      <c r="D49" s="13"/>
      <c r="E49" s="13"/>
      <c r="F49" s="13"/>
      <c r="G49" s="13"/>
      <c r="H49" s="13"/>
      <c r="I49" s="13"/>
      <c r="J49" s="13"/>
      <c r="K49" s="13"/>
      <c r="L49" s="13"/>
      <c r="M49" s="14"/>
    </row>
    <row r="50" spans="1:16" ht="28.25" customHeight="1" thickBot="1" x14ac:dyDescent="0.5">
      <c r="A50" s="81" t="s">
        <v>256</v>
      </c>
      <c r="B50" s="197" t="s">
        <v>256</v>
      </c>
      <c r="C50" s="15"/>
      <c r="D50" s="211" t="s">
        <v>27</v>
      </c>
      <c r="E50" s="10"/>
      <c r="F50" s="10"/>
      <c r="G50" s="10"/>
      <c r="H50" s="10"/>
      <c r="I50" s="10"/>
      <c r="J50" s="11"/>
      <c r="K50" s="8"/>
      <c r="L50" s="8"/>
      <c r="M50" s="23"/>
      <c r="N50" s="3"/>
    </row>
    <row r="51" spans="1:16" ht="15" thickBot="1" x14ac:dyDescent="0.4">
      <c r="A51" s="81" t="s">
        <v>256</v>
      </c>
      <c r="B51" s="197" t="s">
        <v>256</v>
      </c>
      <c r="C51" s="15"/>
      <c r="D51" s="7"/>
      <c r="E51" s="7"/>
      <c r="F51" s="7"/>
      <c r="G51" s="7"/>
      <c r="H51" s="7"/>
      <c r="I51" s="7"/>
      <c r="J51" s="7"/>
      <c r="K51" s="7"/>
      <c r="L51" s="7"/>
      <c r="M51" s="17"/>
    </row>
    <row r="52" spans="1:16" ht="8.4" customHeight="1" thickBot="1" x14ac:dyDescent="0.4">
      <c r="A52" s="81" t="s">
        <v>256</v>
      </c>
      <c r="B52" s="197" t="s">
        <v>256</v>
      </c>
      <c r="C52" s="15"/>
      <c r="D52" s="12"/>
      <c r="E52" s="13"/>
      <c r="F52" s="13"/>
      <c r="G52" s="13"/>
      <c r="H52" s="13"/>
      <c r="I52" s="13"/>
      <c r="J52" s="13"/>
      <c r="K52" s="13"/>
      <c r="L52" s="14"/>
      <c r="M52" s="17"/>
    </row>
    <row r="53" spans="1:16" ht="19" thickBot="1" x14ac:dyDescent="0.5">
      <c r="A53" s="81" t="s">
        <v>256</v>
      </c>
      <c r="B53" s="197" t="s">
        <v>256</v>
      </c>
      <c r="C53" s="15"/>
      <c r="D53" s="15"/>
      <c r="E53" s="24" t="s">
        <v>11</v>
      </c>
      <c r="F53" s="7"/>
      <c r="G53" s="32" t="s">
        <v>251</v>
      </c>
      <c r="H53" s="7" t="s">
        <v>4</v>
      </c>
      <c r="I53" s="7"/>
      <c r="J53" s="7"/>
      <c r="K53" s="16" t="s">
        <v>10</v>
      </c>
      <c r="L53" s="17"/>
      <c r="M53" s="17"/>
    </row>
    <row r="54" spans="1:16" ht="109.75" customHeight="1" thickBot="1" x14ac:dyDescent="0.4">
      <c r="A54" s="81" t="s">
        <v>256</v>
      </c>
      <c r="B54" s="197" t="s">
        <v>256</v>
      </c>
      <c r="C54" s="15"/>
      <c r="D54" s="15"/>
      <c r="E54" s="7"/>
      <c r="F54" s="7"/>
      <c r="G54" s="7"/>
      <c r="H54" s="7"/>
      <c r="I54" s="7"/>
      <c r="J54" s="7"/>
      <c r="K54" s="2" t="str">
        <f>IF(AND(G53&gt;=O55,G53&lt;=P55),N55,IF(AND(G53&gt;=O56,G53&lt;=P56),N56,IF(AND(G53&gt;=O57,G53&lt;=P57),N57,IF(AND(G53&gt;=O58,G53&lt;=P58),N58,IF(AND(G53&gt;=O59,G53&lt;=P59),N59,IF(AND(G53&gt;=O60,G53&lt;=P60),N60,N61))))))</f>
        <v>Verify Data Entry</v>
      </c>
      <c r="L54" s="17"/>
      <c r="M54" s="17"/>
      <c r="O54" s="187" t="s">
        <v>0</v>
      </c>
      <c r="P54" s="187" t="s">
        <v>1</v>
      </c>
    </row>
    <row r="55" spans="1:16" ht="58" hidden="1" x14ac:dyDescent="0.35">
      <c r="A55" s="81"/>
      <c r="B55" s="197"/>
      <c r="C55" s="15"/>
      <c r="D55" s="15"/>
      <c r="E55" s="7"/>
      <c r="F55" s="7"/>
      <c r="G55" s="7"/>
      <c r="H55" s="7"/>
      <c r="I55" s="7"/>
      <c r="J55" s="7"/>
      <c r="K55" s="1"/>
      <c r="L55" s="17"/>
      <c r="M55" s="17"/>
      <c r="N55" s="188" t="s">
        <v>138</v>
      </c>
      <c r="O55" s="187">
        <v>800</v>
      </c>
      <c r="P55" s="187">
        <v>1000</v>
      </c>
    </row>
    <row r="56" spans="1:16" ht="58" hidden="1" x14ac:dyDescent="0.35">
      <c r="A56" s="81"/>
      <c r="B56" s="197"/>
      <c r="C56" s="15"/>
      <c r="D56" s="15"/>
      <c r="E56" s="7"/>
      <c r="F56" s="7"/>
      <c r="G56" s="7"/>
      <c r="H56" s="7"/>
      <c r="I56" s="7"/>
      <c r="J56" s="7"/>
      <c r="K56" s="1"/>
      <c r="L56" s="17"/>
      <c r="M56" s="17"/>
      <c r="N56" s="188" t="s">
        <v>139</v>
      </c>
      <c r="O56" s="187">
        <v>1000</v>
      </c>
      <c r="P56" s="187">
        <v>1250</v>
      </c>
    </row>
    <row r="57" spans="1:16" ht="72.5" hidden="1" x14ac:dyDescent="0.35">
      <c r="A57" s="81"/>
      <c r="B57" s="197"/>
      <c r="C57" s="15"/>
      <c r="D57" s="15"/>
      <c r="E57" s="7"/>
      <c r="F57" s="7"/>
      <c r="G57" s="7"/>
      <c r="H57" s="7"/>
      <c r="I57" s="7"/>
      <c r="J57" s="7"/>
      <c r="K57" s="1"/>
      <c r="L57" s="17"/>
      <c r="M57" s="17"/>
      <c r="N57" s="188" t="s">
        <v>140</v>
      </c>
      <c r="O57" s="187">
        <v>1250</v>
      </c>
      <c r="P57" s="187">
        <v>1300</v>
      </c>
    </row>
    <row r="58" spans="1:16" hidden="1" x14ac:dyDescent="0.35">
      <c r="A58" s="81"/>
      <c r="B58" s="197"/>
      <c r="C58" s="15"/>
      <c r="D58" s="15"/>
      <c r="E58" s="7"/>
      <c r="F58" s="7"/>
      <c r="G58" s="7"/>
      <c r="H58" s="7"/>
      <c r="I58" s="7"/>
      <c r="J58" s="7"/>
      <c r="K58" s="1"/>
      <c r="L58" s="17"/>
      <c r="M58" s="17"/>
      <c r="N58" s="188" t="s">
        <v>12</v>
      </c>
      <c r="O58" s="187">
        <v>1300</v>
      </c>
      <c r="P58" s="187">
        <v>1400</v>
      </c>
    </row>
    <row r="59" spans="1:16" ht="72.5" hidden="1" x14ac:dyDescent="0.35">
      <c r="A59" s="81"/>
      <c r="B59" s="197"/>
      <c r="C59" s="15"/>
      <c r="D59" s="15"/>
      <c r="E59" s="7"/>
      <c r="F59" s="7"/>
      <c r="G59" s="7"/>
      <c r="H59" s="7"/>
      <c r="I59" s="7"/>
      <c r="J59" s="7"/>
      <c r="K59" s="1"/>
      <c r="L59" s="17"/>
      <c r="M59" s="17"/>
      <c r="N59" s="188" t="s">
        <v>13</v>
      </c>
      <c r="O59" s="187">
        <v>1400</v>
      </c>
      <c r="P59" s="187">
        <v>1600</v>
      </c>
    </row>
    <row r="60" spans="1:16" ht="101.5" hidden="1" x14ac:dyDescent="0.35">
      <c r="A60" s="81"/>
      <c r="B60" s="197"/>
      <c r="C60" s="15"/>
      <c r="D60" s="15"/>
      <c r="E60" s="7"/>
      <c r="F60" s="7"/>
      <c r="G60" s="7"/>
      <c r="H60" s="7"/>
      <c r="I60" s="7"/>
      <c r="J60" s="7"/>
      <c r="K60" s="1"/>
      <c r="L60" s="17"/>
      <c r="M60" s="17"/>
      <c r="N60" s="188" t="s">
        <v>141</v>
      </c>
      <c r="O60" s="187">
        <v>1600</v>
      </c>
      <c r="P60" s="187">
        <v>2000</v>
      </c>
    </row>
    <row r="61" spans="1:16" hidden="1" x14ac:dyDescent="0.35">
      <c r="A61" s="81"/>
      <c r="B61" s="197"/>
      <c r="C61" s="15"/>
      <c r="D61" s="15"/>
      <c r="E61" s="7"/>
      <c r="F61" s="7"/>
      <c r="G61" s="7"/>
      <c r="H61" s="7"/>
      <c r="I61" s="7"/>
      <c r="J61" s="7"/>
      <c r="K61" s="6"/>
      <c r="L61" s="17"/>
      <c r="M61" s="17"/>
      <c r="N61" s="187" t="s">
        <v>6</v>
      </c>
    </row>
    <row r="62" spans="1:16" x14ac:dyDescent="0.35">
      <c r="A62" s="81" t="s">
        <v>256</v>
      </c>
      <c r="B62" s="197" t="s">
        <v>256</v>
      </c>
      <c r="C62" s="15"/>
      <c r="D62" s="15"/>
      <c r="E62" s="7"/>
      <c r="F62" s="7"/>
      <c r="G62" s="7"/>
      <c r="H62" s="7"/>
      <c r="I62" s="7"/>
      <c r="J62" s="7"/>
      <c r="K62" s="7"/>
      <c r="L62" s="17"/>
      <c r="M62" s="17"/>
    </row>
    <row r="63" spans="1:16" x14ac:dyDescent="0.35">
      <c r="A63" s="81" t="s">
        <v>256</v>
      </c>
      <c r="B63" s="197" t="s">
        <v>256</v>
      </c>
      <c r="C63" s="15"/>
      <c r="D63" s="15"/>
      <c r="E63" s="16" t="str">
        <f>IF(AND(G53&gt;=800,G53&lt;=1350),N64,IF(AND(G53&gt;=1350,G53&lt;=2000),N65,N66))</f>
        <v>Verify Data Entry</v>
      </c>
      <c r="F63" s="7"/>
      <c r="G63" s="7"/>
      <c r="H63" s="7"/>
      <c r="I63" s="7"/>
      <c r="J63" s="7"/>
      <c r="K63" s="7"/>
      <c r="L63" s="17"/>
      <c r="M63" s="17"/>
    </row>
    <row r="64" spans="1:16" ht="15" customHeight="1" x14ac:dyDescent="0.35">
      <c r="A64" s="81" t="s">
        <v>256</v>
      </c>
      <c r="B64" s="197" t="s">
        <v>256</v>
      </c>
      <c r="C64" s="15"/>
      <c r="D64" s="15"/>
      <c r="E64" s="18">
        <f>IF(AND(E63=N64),X69,0)</f>
        <v>0</v>
      </c>
      <c r="F64" s="7" t="s">
        <v>109</v>
      </c>
      <c r="G64" s="4" t="s">
        <v>15</v>
      </c>
      <c r="H64" s="7">
        <f>IF(AND(E63=N64),W69,0)</f>
        <v>0</v>
      </c>
      <c r="I64" s="7" t="s">
        <v>17</v>
      </c>
      <c r="J64" s="7"/>
      <c r="K64" s="7"/>
      <c r="L64" s="17"/>
      <c r="M64" s="17"/>
      <c r="N64" s="188" t="s">
        <v>48</v>
      </c>
    </row>
    <row r="65" spans="1:24" hidden="1" x14ac:dyDescent="0.35">
      <c r="A65" s="81"/>
      <c r="B65" s="197"/>
      <c r="C65" s="15"/>
      <c r="D65" s="15"/>
      <c r="E65" s="7"/>
      <c r="F65" s="7"/>
      <c r="G65" s="7"/>
      <c r="H65" s="7"/>
      <c r="I65" s="7"/>
      <c r="J65" s="7"/>
      <c r="K65" s="7"/>
      <c r="L65" s="17"/>
      <c r="M65" s="17"/>
      <c r="N65" s="188" t="s">
        <v>16</v>
      </c>
    </row>
    <row r="66" spans="1:24" hidden="1" x14ac:dyDescent="0.35">
      <c r="A66" s="81"/>
      <c r="B66" s="197"/>
      <c r="C66" s="15"/>
      <c r="D66" s="15"/>
      <c r="E66" s="7"/>
      <c r="F66" s="7"/>
      <c r="G66" s="7"/>
      <c r="H66" s="7"/>
      <c r="I66" s="7"/>
      <c r="J66" s="7"/>
      <c r="K66" s="7"/>
      <c r="L66" s="17"/>
      <c r="M66" s="17"/>
      <c r="N66" s="188" t="s">
        <v>6</v>
      </c>
    </row>
    <row r="67" spans="1:24" hidden="1" x14ac:dyDescent="0.35">
      <c r="A67" s="81"/>
      <c r="B67" s="197"/>
      <c r="C67" s="15"/>
      <c r="D67" s="15"/>
      <c r="E67" s="7"/>
      <c r="F67" s="7"/>
      <c r="G67" s="7"/>
      <c r="H67" s="7"/>
      <c r="I67" s="7"/>
      <c r="J67" s="7"/>
      <c r="K67" s="7"/>
      <c r="L67" s="17"/>
      <c r="M67" s="17"/>
      <c r="N67" s="188"/>
    </row>
    <row r="68" spans="1:24" hidden="1" x14ac:dyDescent="0.35">
      <c r="A68" s="84"/>
      <c r="B68" s="197"/>
      <c r="C68" s="15"/>
      <c r="D68" s="15"/>
      <c r="E68" s="7"/>
      <c r="F68" s="7"/>
      <c r="G68" s="7"/>
      <c r="H68" s="7"/>
      <c r="I68" s="7"/>
      <c r="J68" s="7"/>
      <c r="K68" s="7"/>
      <c r="L68" s="17"/>
      <c r="M68" s="17"/>
      <c r="O68" s="189" t="s">
        <v>18</v>
      </c>
      <c r="P68" s="189" t="s">
        <v>19</v>
      </c>
      <c r="Q68" s="189" t="s">
        <v>20</v>
      </c>
      <c r="R68" s="189" t="s">
        <v>21</v>
      </c>
      <c r="S68" s="189" t="s">
        <v>22</v>
      </c>
      <c r="T68" s="189"/>
      <c r="U68" s="189" t="s">
        <v>23</v>
      </c>
      <c r="V68" s="189" t="s">
        <v>24</v>
      </c>
      <c r="W68" s="189" t="s">
        <v>25</v>
      </c>
      <c r="X68" s="189" t="s">
        <v>26</v>
      </c>
    </row>
    <row r="69" spans="1:24" ht="15" thickBot="1" x14ac:dyDescent="0.4">
      <c r="A69" s="82" t="s">
        <v>256</v>
      </c>
      <c r="B69" s="197" t="s">
        <v>256</v>
      </c>
      <c r="C69" s="15"/>
      <c r="D69" s="19"/>
      <c r="E69" s="20"/>
      <c r="F69" s="20"/>
      <c r="G69" s="20"/>
      <c r="H69" s="20"/>
      <c r="I69" s="20"/>
      <c r="J69" s="20"/>
      <c r="K69" s="20"/>
      <c r="L69" s="21"/>
      <c r="M69" s="17"/>
      <c r="O69" s="189">
        <v>44160</v>
      </c>
      <c r="P69" s="189" t="str">
        <f>G53</f>
        <v>Enter Data</v>
      </c>
      <c r="Q69" s="189">
        <v>1350</v>
      </c>
      <c r="R69" s="189" t="e">
        <f>Q69-P69</f>
        <v>#VALUE!</v>
      </c>
      <c r="S69" s="189" t="e">
        <f>R69*$G$7/O69*1000</f>
        <v>#VALUE!</v>
      </c>
      <c r="T69" s="189"/>
      <c r="U69" s="189">
        <v>30</v>
      </c>
      <c r="V69" s="189" t="e">
        <f>R69/U69</f>
        <v>#VALUE!</v>
      </c>
      <c r="W69" s="189" t="e">
        <f>ROUNDUP(V69,0)</f>
        <v>#VALUE!</v>
      </c>
      <c r="X69" s="191" t="e">
        <f>S69/W69</f>
        <v>#VALUE!</v>
      </c>
    </row>
    <row r="70" spans="1:24" ht="15" thickBot="1" x14ac:dyDescent="0.4">
      <c r="A70" s="81" t="s">
        <v>256</v>
      </c>
      <c r="B70" s="197" t="s">
        <v>256</v>
      </c>
      <c r="C70" s="15"/>
      <c r="D70" s="7"/>
      <c r="E70" s="7"/>
      <c r="F70" s="7"/>
      <c r="G70" s="7"/>
      <c r="H70" s="7"/>
      <c r="I70" s="7"/>
      <c r="J70" s="7"/>
      <c r="K70" s="7"/>
      <c r="L70" s="7"/>
      <c r="M70" s="17"/>
    </row>
    <row r="71" spans="1:24" ht="8.4" customHeight="1" thickBot="1" x14ac:dyDescent="0.4">
      <c r="A71" s="81" t="s">
        <v>256</v>
      </c>
      <c r="B71" s="197" t="s">
        <v>256</v>
      </c>
      <c r="C71" s="15"/>
      <c r="D71" s="12"/>
      <c r="E71" s="13"/>
      <c r="F71" s="13"/>
      <c r="G71" s="13"/>
      <c r="H71" s="13"/>
      <c r="I71" s="13"/>
      <c r="J71" s="13"/>
      <c r="K71" s="13"/>
      <c r="L71" s="14"/>
      <c r="M71" s="17"/>
    </row>
    <row r="72" spans="1:24" ht="19" thickBot="1" x14ac:dyDescent="0.5">
      <c r="A72" s="81" t="s">
        <v>256</v>
      </c>
      <c r="B72" s="197" t="s">
        <v>256</v>
      </c>
      <c r="C72" s="15"/>
      <c r="D72" s="15"/>
      <c r="E72" s="24" t="s">
        <v>43</v>
      </c>
      <c r="F72" s="7"/>
      <c r="G72" s="32" t="s">
        <v>251</v>
      </c>
      <c r="H72" s="7" t="s">
        <v>4</v>
      </c>
      <c r="I72" s="7"/>
      <c r="J72" s="7"/>
      <c r="K72" s="16" t="s">
        <v>10</v>
      </c>
      <c r="L72" s="17"/>
      <c r="M72" s="17"/>
    </row>
    <row r="73" spans="1:24" ht="109.75" customHeight="1" thickBot="1" x14ac:dyDescent="0.4">
      <c r="A73" s="81" t="s">
        <v>256</v>
      </c>
      <c r="B73" s="197" t="s">
        <v>256</v>
      </c>
      <c r="C73" s="15"/>
      <c r="D73" s="15"/>
      <c r="E73" s="7"/>
      <c r="F73" s="7"/>
      <c r="G73" s="7"/>
      <c r="H73" s="7"/>
      <c r="I73" s="7"/>
      <c r="J73" s="7"/>
      <c r="K73" s="2" t="str">
        <f>IF(AND(G72&gt;=O74,G72&lt;=P74),N74,IF(AND(G72&gt;=O75,G72&lt;=P75),N75,IF(AND(G72&gt;=O76,G72&lt;=P76),N76,IF(AND(G72&gt;=O77,G72&lt;=P77),N77,IF(AND(G72&gt;=O78,G72&lt;=P78),N78,IF(AND(G72&gt;=O79,G72&lt;=P79),N79,N80))))))</f>
        <v>Verify Data Entry - Make sure you use the correct Assessment tool since this is for the ATI Test kit only.</v>
      </c>
      <c r="L73" s="17"/>
      <c r="M73" s="17"/>
      <c r="O73" s="187" t="s">
        <v>0</v>
      </c>
      <c r="P73" s="187" t="s">
        <v>1</v>
      </c>
    </row>
    <row r="74" spans="1:24" ht="29" hidden="1" x14ac:dyDescent="0.35">
      <c r="A74" s="81"/>
      <c r="B74" s="197"/>
      <c r="C74" s="15"/>
      <c r="D74" s="15"/>
      <c r="E74" s="7"/>
      <c r="F74" s="7"/>
      <c r="G74" s="7"/>
      <c r="H74" s="7"/>
      <c r="I74" s="7"/>
      <c r="J74" s="7"/>
      <c r="K74" s="1"/>
      <c r="L74" s="17"/>
      <c r="M74" s="17"/>
      <c r="N74" s="188" t="s">
        <v>142</v>
      </c>
      <c r="O74" s="187">
        <v>300</v>
      </c>
      <c r="P74" s="187">
        <v>500</v>
      </c>
    </row>
    <row r="75" spans="1:24" ht="29" hidden="1" x14ac:dyDescent="0.35">
      <c r="A75" s="81"/>
      <c r="B75" s="197"/>
      <c r="C75" s="15"/>
      <c r="D75" s="15"/>
      <c r="E75" s="7"/>
      <c r="F75" s="7"/>
      <c r="G75" s="7"/>
      <c r="H75" s="7"/>
      <c r="I75" s="7"/>
      <c r="J75" s="7"/>
      <c r="K75" s="1"/>
      <c r="L75" s="17"/>
      <c r="M75" s="17"/>
      <c r="N75" s="188" t="s">
        <v>142</v>
      </c>
      <c r="O75" s="187">
        <v>500</v>
      </c>
      <c r="P75" s="187">
        <v>700</v>
      </c>
    </row>
    <row r="76" spans="1:24" hidden="1" x14ac:dyDescent="0.35">
      <c r="A76" s="81"/>
      <c r="B76" s="197"/>
      <c r="C76" s="15"/>
      <c r="D76" s="15"/>
      <c r="E76" s="7"/>
      <c r="F76" s="7"/>
      <c r="G76" s="7"/>
      <c r="H76" s="7"/>
      <c r="I76" s="7"/>
      <c r="J76" s="7"/>
      <c r="K76" s="1"/>
      <c r="L76" s="17"/>
      <c r="M76" s="17"/>
      <c r="N76" s="188" t="s">
        <v>44</v>
      </c>
      <c r="O76" s="187">
        <v>700</v>
      </c>
      <c r="P76" s="187">
        <v>1100</v>
      </c>
    </row>
    <row r="77" spans="1:24" ht="101.5" hidden="1" x14ac:dyDescent="0.35">
      <c r="A77" s="81"/>
      <c r="B77" s="197"/>
      <c r="C77" s="15"/>
      <c r="D77" s="15"/>
      <c r="E77" s="7"/>
      <c r="F77" s="7"/>
      <c r="G77" s="7"/>
      <c r="H77" s="7"/>
      <c r="I77" s="7"/>
      <c r="J77" s="7"/>
      <c r="K77" s="1"/>
      <c r="L77" s="17"/>
      <c r="M77" s="17"/>
      <c r="N77" s="188" t="s">
        <v>143</v>
      </c>
      <c r="O77" s="187">
        <v>1100</v>
      </c>
      <c r="P77" s="187">
        <v>1600</v>
      </c>
    </row>
    <row r="78" spans="1:24" ht="87" hidden="1" x14ac:dyDescent="0.35">
      <c r="A78" s="81"/>
      <c r="B78" s="197"/>
      <c r="C78" s="15"/>
      <c r="D78" s="15"/>
      <c r="E78" s="7"/>
      <c r="F78" s="7"/>
      <c r="G78" s="7"/>
      <c r="H78" s="7"/>
      <c r="I78" s="7"/>
      <c r="J78" s="7"/>
      <c r="K78" s="1"/>
      <c r="L78" s="17"/>
      <c r="M78" s="17"/>
      <c r="N78" s="188" t="s">
        <v>144</v>
      </c>
      <c r="O78" s="187">
        <v>1600</v>
      </c>
      <c r="P78" s="187">
        <v>1700</v>
      </c>
    </row>
    <row r="79" spans="1:24" ht="87" hidden="1" x14ac:dyDescent="0.35">
      <c r="A79" s="81"/>
      <c r="B79" s="197"/>
      <c r="C79" s="15"/>
      <c r="D79" s="15"/>
      <c r="E79" s="7"/>
      <c r="F79" s="7"/>
      <c r="G79" s="7"/>
      <c r="H79" s="7"/>
      <c r="I79" s="7"/>
      <c r="J79" s="7"/>
      <c r="K79" s="1"/>
      <c r="L79" s="17"/>
      <c r="M79" s="17"/>
      <c r="N79" s="188" t="s">
        <v>145</v>
      </c>
      <c r="O79" s="187">
        <v>1700</v>
      </c>
      <c r="P79" s="187">
        <v>2000</v>
      </c>
    </row>
    <row r="80" spans="1:24" hidden="1" x14ac:dyDescent="0.35">
      <c r="A80" s="81"/>
      <c r="B80" s="197"/>
      <c r="C80" s="15"/>
      <c r="D80" s="15"/>
      <c r="E80" s="7"/>
      <c r="F80" s="7"/>
      <c r="G80" s="7"/>
      <c r="H80" s="7"/>
      <c r="I80" s="7"/>
      <c r="J80" s="7"/>
      <c r="K80" s="6"/>
      <c r="L80" s="17"/>
      <c r="M80" s="17"/>
      <c r="N80" s="187" t="s">
        <v>468</v>
      </c>
    </row>
    <row r="81" spans="1:24" hidden="1" x14ac:dyDescent="0.35">
      <c r="A81" s="81"/>
      <c r="B81" s="197"/>
      <c r="C81" s="15"/>
      <c r="D81" s="15"/>
      <c r="E81" s="7"/>
      <c r="F81" s="7"/>
      <c r="G81" s="7"/>
      <c r="H81" s="7"/>
      <c r="I81" s="7"/>
      <c r="J81" s="7"/>
      <c r="K81" s="7"/>
      <c r="L81" s="17"/>
      <c r="M81" s="17"/>
    </row>
    <row r="82" spans="1:24" ht="15" thickBot="1" x14ac:dyDescent="0.4">
      <c r="A82" s="82" t="s">
        <v>256</v>
      </c>
      <c r="B82" s="197" t="s">
        <v>256</v>
      </c>
      <c r="C82" s="15"/>
      <c r="D82" s="19"/>
      <c r="E82" s="20"/>
      <c r="F82" s="20"/>
      <c r="G82" s="20"/>
      <c r="H82" s="20"/>
      <c r="I82" s="20"/>
      <c r="J82" s="20"/>
      <c r="K82" s="20"/>
      <c r="L82" s="21"/>
      <c r="M82" s="17"/>
      <c r="O82" s="189"/>
      <c r="P82" s="189"/>
      <c r="Q82" s="189"/>
      <c r="R82" s="189"/>
      <c r="S82" s="189"/>
      <c r="T82" s="189"/>
      <c r="U82" s="189"/>
      <c r="X82" s="190"/>
    </row>
    <row r="83" spans="1:24" ht="15" thickBot="1" x14ac:dyDescent="0.4">
      <c r="A83" s="81" t="s">
        <v>256</v>
      </c>
      <c r="B83" s="197" t="s">
        <v>256</v>
      </c>
      <c r="C83" s="15"/>
      <c r="D83" s="7"/>
      <c r="E83" s="7"/>
      <c r="F83" s="7"/>
      <c r="G83" s="7"/>
      <c r="H83" s="7"/>
      <c r="I83" s="7"/>
      <c r="J83" s="7"/>
      <c r="K83" s="7"/>
      <c r="L83" s="7"/>
      <c r="M83" s="17"/>
    </row>
    <row r="84" spans="1:24" ht="8.4" customHeight="1" thickBot="1" x14ac:dyDescent="0.4">
      <c r="A84" s="81" t="s">
        <v>256</v>
      </c>
      <c r="B84" s="197" t="s">
        <v>256</v>
      </c>
      <c r="C84" s="15"/>
      <c r="D84" s="12"/>
      <c r="E84" s="13"/>
      <c r="F84" s="13"/>
      <c r="G84" s="13"/>
      <c r="H84" s="13"/>
      <c r="I84" s="13"/>
      <c r="J84" s="13"/>
      <c r="K84" s="13"/>
      <c r="L84" s="14"/>
      <c r="M84" s="17"/>
    </row>
    <row r="85" spans="1:24" ht="19" thickBot="1" x14ac:dyDescent="0.5">
      <c r="A85" s="81" t="s">
        <v>256</v>
      </c>
      <c r="B85" s="197" t="s">
        <v>256</v>
      </c>
      <c r="C85" s="15"/>
      <c r="D85" s="15"/>
      <c r="E85" s="24" t="s">
        <v>3</v>
      </c>
      <c r="F85" s="7"/>
      <c r="G85" s="32" t="s">
        <v>251</v>
      </c>
      <c r="H85" s="7" t="s">
        <v>4</v>
      </c>
      <c r="I85" s="7"/>
      <c r="J85" s="7"/>
      <c r="K85" s="16" t="s">
        <v>10</v>
      </c>
      <c r="L85" s="17"/>
      <c r="M85" s="17"/>
    </row>
    <row r="86" spans="1:24" ht="109.75" customHeight="1" thickBot="1" x14ac:dyDescent="0.4">
      <c r="A86" s="81" t="s">
        <v>256</v>
      </c>
      <c r="B86" s="197" t="s">
        <v>256</v>
      </c>
      <c r="C86" s="15"/>
      <c r="D86" s="15"/>
      <c r="E86" s="7"/>
      <c r="F86" s="7"/>
      <c r="G86" s="7"/>
      <c r="H86" s="7"/>
      <c r="I86" s="7"/>
      <c r="J86" s="7"/>
      <c r="K86" s="2" t="str">
        <f>IF(AND(G85&gt;=O87,G85&lt;=P87),N87,IF(AND(G85&gt;=O88,G85&lt;=P88),N88,IF(AND(G85&gt;=O89,G85&lt;=P89),N89,IF(AND(G85&gt;=O90,G85&lt;=P90),N90,IF(AND(G85&gt;=O91,G85&lt;=P91),N91,IF(AND(G85&gt;=O92,G85&lt;=P92),N92,N93))))))</f>
        <v>Verify Data Entry</v>
      </c>
      <c r="L86" s="17"/>
      <c r="M86" s="17"/>
      <c r="O86" s="187" t="s">
        <v>0</v>
      </c>
      <c r="P86" s="187" t="s">
        <v>1</v>
      </c>
    </row>
    <row r="87" spans="1:24" ht="58" hidden="1" x14ac:dyDescent="0.35">
      <c r="A87" s="81"/>
      <c r="B87" s="197"/>
      <c r="C87" s="15"/>
      <c r="D87" s="15"/>
      <c r="E87" s="7"/>
      <c r="F87" s="7"/>
      <c r="G87" s="7"/>
      <c r="H87" s="7"/>
      <c r="I87" s="7"/>
      <c r="J87" s="7"/>
      <c r="K87" s="1"/>
      <c r="L87" s="17"/>
      <c r="M87" s="17"/>
      <c r="N87" s="188" t="s">
        <v>5</v>
      </c>
      <c r="O87" s="187">
        <v>200</v>
      </c>
      <c r="P87" s="187">
        <v>360</v>
      </c>
    </row>
    <row r="88" spans="1:24" ht="58" hidden="1" x14ac:dyDescent="0.35">
      <c r="A88" s="81"/>
      <c r="B88" s="197"/>
      <c r="C88" s="15"/>
      <c r="D88" s="15"/>
      <c r="E88" s="7"/>
      <c r="F88" s="7"/>
      <c r="G88" s="7"/>
      <c r="H88" s="7"/>
      <c r="I88" s="7"/>
      <c r="J88" s="7"/>
      <c r="K88" s="1"/>
      <c r="L88" s="17"/>
      <c r="M88" s="17"/>
      <c r="N88" s="188" t="s">
        <v>7</v>
      </c>
      <c r="O88" s="187">
        <v>360</v>
      </c>
      <c r="P88" s="187">
        <v>400</v>
      </c>
    </row>
    <row r="89" spans="1:24" ht="72.5" hidden="1" x14ac:dyDescent="0.35">
      <c r="A89" s="81"/>
      <c r="B89" s="197"/>
      <c r="C89" s="15"/>
      <c r="D89" s="15"/>
      <c r="E89" s="7"/>
      <c r="F89" s="7"/>
      <c r="G89" s="7"/>
      <c r="H89" s="7"/>
      <c r="I89" s="7"/>
      <c r="J89" s="7"/>
      <c r="K89" s="1"/>
      <c r="L89" s="17"/>
      <c r="M89" s="17"/>
      <c r="N89" s="188" t="s">
        <v>8</v>
      </c>
      <c r="O89" s="187">
        <v>400</v>
      </c>
      <c r="P89" s="187">
        <v>420</v>
      </c>
    </row>
    <row r="90" spans="1:24" ht="58" hidden="1" x14ac:dyDescent="0.35">
      <c r="A90" s="81"/>
      <c r="B90" s="197"/>
      <c r="C90" s="15"/>
      <c r="D90" s="15"/>
      <c r="E90" s="7"/>
      <c r="F90" s="7"/>
      <c r="G90" s="7"/>
      <c r="H90" s="7"/>
      <c r="I90" s="7"/>
      <c r="J90" s="7"/>
      <c r="K90" s="1"/>
      <c r="L90" s="17"/>
      <c r="M90" s="17"/>
      <c r="N90" s="188" t="s">
        <v>46</v>
      </c>
      <c r="O90" s="187">
        <v>420</v>
      </c>
      <c r="P90" s="187">
        <v>440</v>
      </c>
    </row>
    <row r="91" spans="1:24" ht="72.5" hidden="1" x14ac:dyDescent="0.35">
      <c r="A91" s="81"/>
      <c r="B91" s="197"/>
      <c r="C91" s="15"/>
      <c r="D91" s="15"/>
      <c r="E91" s="7"/>
      <c r="F91" s="7"/>
      <c r="G91" s="7"/>
      <c r="H91" s="7"/>
      <c r="I91" s="7"/>
      <c r="J91" s="7"/>
      <c r="K91" s="1"/>
      <c r="L91" s="17"/>
      <c r="M91" s="17"/>
      <c r="N91" s="188" t="s">
        <v>9</v>
      </c>
      <c r="O91" s="187">
        <v>440</v>
      </c>
      <c r="P91" s="187">
        <v>520</v>
      </c>
    </row>
    <row r="92" spans="1:24" ht="87" hidden="1" x14ac:dyDescent="0.35">
      <c r="A92" s="81"/>
      <c r="B92" s="197"/>
      <c r="C92" s="15"/>
      <c r="D92" s="15"/>
      <c r="E92" s="7"/>
      <c r="F92" s="7"/>
      <c r="G92" s="7"/>
      <c r="H92" s="7"/>
      <c r="I92" s="7"/>
      <c r="J92" s="7"/>
      <c r="K92" s="1"/>
      <c r="L92" s="17"/>
      <c r="M92" s="17"/>
      <c r="N92" s="188" t="s">
        <v>47</v>
      </c>
      <c r="O92" s="187">
        <v>520</v>
      </c>
      <c r="P92" s="187">
        <v>1000</v>
      </c>
    </row>
    <row r="93" spans="1:24" hidden="1" x14ac:dyDescent="0.35">
      <c r="A93" s="81"/>
      <c r="B93" s="197"/>
      <c r="C93" s="15"/>
      <c r="D93" s="15"/>
      <c r="E93" s="7"/>
      <c r="F93" s="7"/>
      <c r="G93" s="7"/>
      <c r="H93" s="7"/>
      <c r="I93" s="7"/>
      <c r="J93" s="7"/>
      <c r="K93" s="6"/>
      <c r="L93" s="17"/>
      <c r="M93" s="17"/>
      <c r="N93" s="187" t="s">
        <v>6</v>
      </c>
    </row>
    <row r="94" spans="1:24" x14ac:dyDescent="0.35">
      <c r="A94" s="81" t="s">
        <v>256</v>
      </c>
      <c r="B94" s="197" t="s">
        <v>256</v>
      </c>
      <c r="C94" s="15"/>
      <c r="D94" s="15"/>
      <c r="E94" s="7"/>
      <c r="F94" s="7"/>
      <c r="G94" s="7"/>
      <c r="H94" s="7"/>
      <c r="I94" s="7"/>
      <c r="J94" s="7"/>
      <c r="K94" s="7"/>
      <c r="L94" s="17"/>
      <c r="M94" s="17"/>
    </row>
    <row r="95" spans="1:24" x14ac:dyDescent="0.35">
      <c r="A95" s="81" t="s">
        <v>256</v>
      </c>
      <c r="B95" s="197" t="s">
        <v>256</v>
      </c>
      <c r="C95" s="15"/>
      <c r="D95" s="15"/>
      <c r="E95" s="16" t="str">
        <f>IF(AND(G85&gt;=300,G85&lt;=425),N96,IF(AND(G85&gt;=425,G85&lt;=1000),N97,N98))</f>
        <v>Verify Data Entry</v>
      </c>
      <c r="F95" s="7"/>
      <c r="G95" s="7"/>
      <c r="H95" s="7"/>
      <c r="I95" s="7"/>
      <c r="J95" s="7"/>
      <c r="K95" s="7"/>
      <c r="L95" s="17"/>
      <c r="M95" s="17"/>
    </row>
    <row r="96" spans="1:24" x14ac:dyDescent="0.35">
      <c r="A96" s="81" t="s">
        <v>256</v>
      </c>
      <c r="B96" s="197" t="s">
        <v>256</v>
      </c>
      <c r="C96" s="15"/>
      <c r="D96" s="15"/>
      <c r="E96" s="18">
        <f>IF(AND(E95=N96),X101,0)</f>
        <v>0</v>
      </c>
      <c r="F96" s="7" t="s">
        <v>109</v>
      </c>
      <c r="G96" s="4" t="s">
        <v>15</v>
      </c>
      <c r="H96" s="7">
        <f>IF(AND(E95=N96),W101,0)</f>
        <v>0</v>
      </c>
      <c r="I96" s="7" t="s">
        <v>17</v>
      </c>
      <c r="J96" s="7"/>
      <c r="K96" s="7"/>
      <c r="L96" s="17"/>
      <c r="M96" s="17"/>
      <c r="N96" s="188" t="s">
        <v>45</v>
      </c>
    </row>
    <row r="97" spans="1:24" hidden="1" x14ac:dyDescent="0.35">
      <c r="A97" s="81"/>
      <c r="B97" s="197"/>
      <c r="C97" s="15"/>
      <c r="D97" s="15"/>
      <c r="E97" s="7"/>
      <c r="F97" s="7"/>
      <c r="G97" s="7"/>
      <c r="H97" s="7"/>
      <c r="I97" s="7"/>
      <c r="J97" s="7"/>
      <c r="K97" s="7"/>
      <c r="L97" s="17"/>
      <c r="M97" s="17"/>
      <c r="N97" s="188" t="s">
        <v>16</v>
      </c>
    </row>
    <row r="98" spans="1:24" hidden="1" x14ac:dyDescent="0.35">
      <c r="A98" s="81"/>
      <c r="B98" s="197"/>
      <c r="C98" s="15"/>
      <c r="D98" s="15"/>
      <c r="E98" s="7"/>
      <c r="F98" s="7"/>
      <c r="G98" s="7"/>
      <c r="H98" s="7"/>
      <c r="I98" s="7"/>
      <c r="J98" s="7"/>
      <c r="K98" s="7"/>
      <c r="L98" s="17"/>
      <c r="M98" s="17"/>
      <c r="N98" s="188" t="s">
        <v>6</v>
      </c>
    </row>
    <row r="99" spans="1:24" hidden="1" x14ac:dyDescent="0.35">
      <c r="A99" s="81"/>
      <c r="B99" s="197"/>
      <c r="C99" s="15"/>
      <c r="D99" s="15"/>
      <c r="E99" s="7"/>
      <c r="F99" s="7"/>
      <c r="G99" s="7"/>
      <c r="H99" s="7"/>
      <c r="I99" s="7"/>
      <c r="J99" s="7"/>
      <c r="K99" s="7"/>
      <c r="L99" s="17"/>
      <c r="M99" s="17"/>
      <c r="N99" s="188"/>
    </row>
    <row r="100" spans="1:24" hidden="1" x14ac:dyDescent="0.35">
      <c r="A100" s="84"/>
      <c r="B100" s="197"/>
      <c r="C100" s="15"/>
      <c r="D100" s="15"/>
      <c r="E100" s="7"/>
      <c r="F100" s="7"/>
      <c r="G100" s="7"/>
      <c r="H100" s="7"/>
      <c r="I100" s="7"/>
      <c r="J100" s="7"/>
      <c r="K100" s="7"/>
      <c r="L100" s="17"/>
      <c r="M100" s="17"/>
      <c r="O100" s="189" t="s">
        <v>18</v>
      </c>
      <c r="P100" s="189" t="s">
        <v>19</v>
      </c>
      <c r="Q100" s="189" t="s">
        <v>20</v>
      </c>
      <c r="R100" s="189" t="s">
        <v>21</v>
      </c>
      <c r="S100" s="189" t="s">
        <v>22</v>
      </c>
      <c r="T100" s="189"/>
      <c r="U100" s="189" t="s">
        <v>23</v>
      </c>
      <c r="V100" s="189" t="s">
        <v>24</v>
      </c>
      <c r="W100" s="189" t="s">
        <v>25</v>
      </c>
      <c r="X100" s="189" t="s">
        <v>26</v>
      </c>
    </row>
    <row r="101" spans="1:24" ht="15" thickBot="1" x14ac:dyDescent="0.4">
      <c r="A101" s="82" t="s">
        <v>256</v>
      </c>
      <c r="B101" s="197" t="s">
        <v>256</v>
      </c>
      <c r="C101" s="15"/>
      <c r="D101" s="19"/>
      <c r="E101" s="20"/>
      <c r="F101" s="20"/>
      <c r="G101" s="20"/>
      <c r="H101" s="20"/>
      <c r="I101" s="20"/>
      <c r="J101" s="20"/>
      <c r="K101" s="20"/>
      <c r="L101" s="21"/>
      <c r="M101" s="17"/>
      <c r="O101" s="189">
        <v>65520</v>
      </c>
      <c r="P101" s="189" t="str">
        <f>G85</f>
        <v>Enter Data</v>
      </c>
      <c r="Q101" s="189">
        <v>425</v>
      </c>
      <c r="R101" s="189" t="e">
        <f>Q101-P101</f>
        <v>#VALUE!</v>
      </c>
      <c r="S101" s="189" t="e">
        <f>R101*$G$7/O101*1000</f>
        <v>#VALUE!</v>
      </c>
      <c r="T101" s="189"/>
      <c r="U101" s="189">
        <v>20</v>
      </c>
      <c r="V101" s="189" t="e">
        <f>R101/U101</f>
        <v>#VALUE!</v>
      </c>
      <c r="W101" s="189" t="e">
        <f>ROUNDUP(V101,0)</f>
        <v>#VALUE!</v>
      </c>
      <c r="X101" s="191" t="e">
        <f>S101/W101</f>
        <v>#VALUE!</v>
      </c>
    </row>
    <row r="102" spans="1:24" ht="15" thickBot="1" x14ac:dyDescent="0.4">
      <c r="A102" s="81" t="s">
        <v>256</v>
      </c>
      <c r="B102" s="197" t="s">
        <v>256</v>
      </c>
      <c r="C102" s="15"/>
      <c r="D102" s="7"/>
      <c r="E102" s="7"/>
      <c r="F102" s="7"/>
      <c r="G102" s="7"/>
      <c r="H102" s="7"/>
      <c r="I102" s="7"/>
      <c r="J102" s="7"/>
      <c r="K102" s="7"/>
      <c r="L102" s="7"/>
      <c r="M102" s="17"/>
    </row>
    <row r="103" spans="1:24" ht="8.4" customHeight="1" thickBot="1" x14ac:dyDescent="0.4">
      <c r="A103" s="81" t="s">
        <v>256</v>
      </c>
      <c r="B103" s="197" t="s">
        <v>256</v>
      </c>
      <c r="C103" s="15"/>
      <c r="D103" s="12"/>
      <c r="E103" s="13"/>
      <c r="F103" s="13"/>
      <c r="G103" s="13"/>
      <c r="H103" s="13"/>
      <c r="I103" s="13"/>
      <c r="J103" s="13"/>
      <c r="K103" s="13"/>
      <c r="L103" s="14"/>
      <c r="M103" s="17"/>
    </row>
    <row r="104" spans="1:24" ht="19" thickBot="1" x14ac:dyDescent="0.5">
      <c r="A104" s="81" t="s">
        <v>256</v>
      </c>
      <c r="B104" s="197" t="s">
        <v>256</v>
      </c>
      <c r="C104" s="15"/>
      <c r="D104" s="15"/>
      <c r="E104" s="24" t="s">
        <v>49</v>
      </c>
      <c r="F104" s="7"/>
      <c r="G104" s="32" t="s">
        <v>251</v>
      </c>
      <c r="H104" s="7" t="s">
        <v>4</v>
      </c>
      <c r="I104" s="7"/>
      <c r="J104" s="7"/>
      <c r="K104" s="16" t="s">
        <v>10</v>
      </c>
      <c r="L104" s="17"/>
      <c r="M104" s="17"/>
    </row>
    <row r="105" spans="1:24" ht="109.75" customHeight="1" thickBot="1" x14ac:dyDescent="0.4">
      <c r="A105" s="81" t="s">
        <v>256</v>
      </c>
      <c r="B105" s="197" t="s">
        <v>256</v>
      </c>
      <c r="C105" s="15"/>
      <c r="D105" s="15"/>
      <c r="E105" s="7"/>
      <c r="F105" s="7"/>
      <c r="G105" s="7"/>
      <c r="H105" s="7"/>
      <c r="I105" s="7"/>
      <c r="J105" s="7"/>
      <c r="K105" s="2" t="str">
        <f>IF(AND(G104&gt;=O106,G104&lt;=P106),N106,IF(AND(G104&gt;=O107,G104&lt;=P107),N107,IF(AND(G104&gt;=O108,G104&lt;=P108),N108,IF(AND(G104&gt;=O109,G104&lt;=P109),N109,IF(AND(G104&gt;=O110,G104&lt;=P110),N110,IF(AND(G104&gt;=O111,G104&lt;=P111),N111,N112))))))</f>
        <v>Verify Data Entry</v>
      </c>
      <c r="L105" s="17"/>
      <c r="M105" s="17"/>
      <c r="O105" s="187" t="s">
        <v>0</v>
      </c>
      <c r="P105" s="187" t="s">
        <v>1</v>
      </c>
    </row>
    <row r="106" spans="1:24" ht="58" hidden="1" x14ac:dyDescent="0.35">
      <c r="A106" s="81"/>
      <c r="B106" s="197"/>
      <c r="C106" s="15"/>
      <c r="D106" s="15"/>
      <c r="E106" s="7"/>
      <c r="F106" s="7"/>
      <c r="G106" s="7"/>
      <c r="H106" s="7"/>
      <c r="I106" s="7"/>
      <c r="J106" s="7"/>
      <c r="K106" s="1"/>
      <c r="L106" s="17"/>
      <c r="M106" s="17"/>
      <c r="N106" s="188" t="s">
        <v>146</v>
      </c>
      <c r="O106" s="187">
        <v>250</v>
      </c>
      <c r="P106" s="187">
        <v>330</v>
      </c>
    </row>
    <row r="107" spans="1:24" ht="58" hidden="1" x14ac:dyDescent="0.35">
      <c r="A107" s="81"/>
      <c r="B107" s="197"/>
      <c r="C107" s="15"/>
      <c r="D107" s="15"/>
      <c r="E107" s="7"/>
      <c r="F107" s="7"/>
      <c r="G107" s="7"/>
      <c r="H107" s="7"/>
      <c r="I107" s="7"/>
      <c r="J107" s="7"/>
      <c r="K107" s="1"/>
      <c r="L107" s="17"/>
      <c r="M107" s="17"/>
      <c r="N107" s="188" t="s">
        <v>50</v>
      </c>
      <c r="O107" s="187">
        <v>330</v>
      </c>
      <c r="P107" s="187">
        <v>380</v>
      </c>
    </row>
    <row r="108" spans="1:24" ht="58" hidden="1" x14ac:dyDescent="0.35">
      <c r="A108" s="81"/>
      <c r="B108" s="197"/>
      <c r="C108" s="15"/>
      <c r="D108" s="15"/>
      <c r="E108" s="7"/>
      <c r="F108" s="7"/>
      <c r="G108" s="7"/>
      <c r="H108" s="7"/>
      <c r="I108" s="7"/>
      <c r="J108" s="7"/>
      <c r="K108" s="1"/>
      <c r="L108" s="17"/>
      <c r="M108" s="17"/>
      <c r="N108" s="188" t="s">
        <v>51</v>
      </c>
      <c r="O108" s="187">
        <v>380</v>
      </c>
      <c r="P108" s="187">
        <v>400</v>
      </c>
    </row>
    <row r="109" spans="1:24" ht="43.5" hidden="1" x14ac:dyDescent="0.35">
      <c r="A109" s="81"/>
      <c r="B109" s="197"/>
      <c r="C109" s="15"/>
      <c r="D109" s="15"/>
      <c r="E109" s="7"/>
      <c r="F109" s="7"/>
      <c r="G109" s="7"/>
      <c r="H109" s="7"/>
      <c r="I109" s="7"/>
      <c r="J109" s="7"/>
      <c r="K109" s="1"/>
      <c r="L109" s="17"/>
      <c r="M109" s="17"/>
      <c r="N109" s="188" t="s">
        <v>52</v>
      </c>
      <c r="O109" s="187">
        <v>400</v>
      </c>
      <c r="P109" s="187">
        <v>420</v>
      </c>
    </row>
    <row r="110" spans="1:24" ht="130.5" hidden="1" x14ac:dyDescent="0.35">
      <c r="A110" s="81"/>
      <c r="B110" s="197"/>
      <c r="C110" s="15"/>
      <c r="D110" s="15"/>
      <c r="E110" s="7"/>
      <c r="F110" s="7"/>
      <c r="G110" s="7"/>
      <c r="H110" s="7"/>
      <c r="I110" s="7"/>
      <c r="J110" s="7"/>
      <c r="K110" s="1"/>
      <c r="L110" s="17"/>
      <c r="M110" s="17"/>
      <c r="N110" s="188" t="s">
        <v>147</v>
      </c>
      <c r="O110" s="187">
        <v>420</v>
      </c>
      <c r="P110" s="187">
        <v>500</v>
      </c>
    </row>
    <row r="111" spans="1:24" ht="116" hidden="1" x14ac:dyDescent="0.35">
      <c r="A111" s="81"/>
      <c r="B111" s="197"/>
      <c r="C111" s="15"/>
      <c r="D111" s="15"/>
      <c r="E111" s="7"/>
      <c r="F111" s="7"/>
      <c r="G111" s="7"/>
      <c r="H111" s="7"/>
      <c r="I111" s="7"/>
      <c r="J111" s="7"/>
      <c r="K111" s="1"/>
      <c r="L111" s="17"/>
      <c r="M111" s="17"/>
      <c r="N111" s="188" t="s">
        <v>148</v>
      </c>
      <c r="O111" s="187">
        <v>500</v>
      </c>
      <c r="P111" s="187">
        <v>600</v>
      </c>
    </row>
    <row r="112" spans="1:24" hidden="1" x14ac:dyDescent="0.35">
      <c r="A112" s="81"/>
      <c r="B112" s="197"/>
      <c r="C112" s="15"/>
      <c r="D112" s="15"/>
      <c r="E112" s="7"/>
      <c r="F112" s="7"/>
      <c r="G112" s="7"/>
      <c r="H112" s="7"/>
      <c r="I112" s="7"/>
      <c r="J112" s="7"/>
      <c r="K112" s="6"/>
      <c r="L112" s="17"/>
      <c r="M112" s="17"/>
      <c r="N112" s="187" t="s">
        <v>6</v>
      </c>
    </row>
    <row r="113" spans="1:24" x14ac:dyDescent="0.35">
      <c r="A113" s="81" t="s">
        <v>256</v>
      </c>
      <c r="B113" s="197" t="s">
        <v>256</v>
      </c>
      <c r="C113" s="15"/>
      <c r="D113" s="15"/>
      <c r="E113" s="7"/>
      <c r="F113" s="7"/>
      <c r="G113" s="7"/>
      <c r="H113" s="7"/>
      <c r="I113" s="7"/>
      <c r="J113" s="7"/>
      <c r="K113" s="7"/>
      <c r="L113" s="17"/>
      <c r="M113" s="17"/>
    </row>
    <row r="114" spans="1:24" x14ac:dyDescent="0.35">
      <c r="A114" s="81" t="s">
        <v>256</v>
      </c>
      <c r="B114" s="197" t="s">
        <v>256</v>
      </c>
      <c r="C114" s="15"/>
      <c r="D114" s="15"/>
      <c r="E114" s="16" t="str">
        <f>IF(AND(G104&gt;=250,G104&lt;=410),N115,IF(AND(G104&gt;=410,G104&lt;=600),N116,N117))</f>
        <v>Verify Data Entry</v>
      </c>
      <c r="F114" s="7"/>
      <c r="G114" s="7"/>
      <c r="H114" s="7"/>
      <c r="I114" s="7"/>
      <c r="J114" s="7"/>
      <c r="K114" s="7"/>
      <c r="L114" s="17"/>
      <c r="M114" s="17"/>
    </row>
    <row r="115" spans="1:24" ht="16.25" customHeight="1" x14ac:dyDescent="0.35">
      <c r="A115" s="81" t="s">
        <v>256</v>
      </c>
      <c r="B115" s="197" t="s">
        <v>256</v>
      </c>
      <c r="C115" s="15"/>
      <c r="D115" s="15"/>
      <c r="E115" s="18">
        <f>IF(AND(E114=N115),X120,0)</f>
        <v>0</v>
      </c>
      <c r="F115" s="7" t="s">
        <v>109</v>
      </c>
      <c r="G115" s="4" t="s">
        <v>15</v>
      </c>
      <c r="H115" s="7">
        <f>IF(AND(E114=N115),W120,0)</f>
        <v>0</v>
      </c>
      <c r="I115" s="7" t="s">
        <v>17</v>
      </c>
      <c r="J115" s="7"/>
      <c r="K115" s="7"/>
      <c r="L115" s="17"/>
      <c r="M115" s="17"/>
      <c r="N115" s="188" t="s">
        <v>53</v>
      </c>
    </row>
    <row r="116" spans="1:24" hidden="1" x14ac:dyDescent="0.35">
      <c r="A116" s="81"/>
      <c r="B116" s="197"/>
      <c r="C116" s="15"/>
      <c r="D116" s="15"/>
      <c r="E116" s="7"/>
      <c r="F116" s="7"/>
      <c r="G116" s="7"/>
      <c r="H116" s="7"/>
      <c r="I116" s="7"/>
      <c r="J116" s="7"/>
      <c r="K116" s="7"/>
      <c r="L116" s="17"/>
      <c r="M116" s="17"/>
      <c r="N116" s="188" t="s">
        <v>16</v>
      </c>
    </row>
    <row r="117" spans="1:24" hidden="1" x14ac:dyDescent="0.35">
      <c r="A117" s="81"/>
      <c r="B117" s="197"/>
      <c r="C117" s="15"/>
      <c r="D117" s="15"/>
      <c r="E117" s="7"/>
      <c r="F117" s="7"/>
      <c r="G117" s="7"/>
      <c r="H117" s="7"/>
      <c r="I117" s="7"/>
      <c r="J117" s="7"/>
      <c r="K117" s="7"/>
      <c r="L117" s="17"/>
      <c r="M117" s="17"/>
      <c r="N117" s="188" t="s">
        <v>6</v>
      </c>
    </row>
    <row r="118" spans="1:24" hidden="1" x14ac:dyDescent="0.35">
      <c r="A118" s="81"/>
      <c r="B118" s="197"/>
      <c r="C118" s="15"/>
      <c r="D118" s="15"/>
      <c r="E118" s="7"/>
      <c r="F118" s="7"/>
      <c r="G118" s="7"/>
      <c r="H118" s="7"/>
      <c r="I118" s="7"/>
      <c r="J118" s="7"/>
      <c r="K118" s="7"/>
      <c r="L118" s="17"/>
      <c r="M118" s="17"/>
      <c r="N118" s="188"/>
    </row>
    <row r="119" spans="1:24" hidden="1" x14ac:dyDescent="0.35">
      <c r="A119" s="84"/>
      <c r="B119" s="197"/>
      <c r="C119" s="15"/>
      <c r="D119" s="15"/>
      <c r="E119" s="7"/>
      <c r="F119" s="7"/>
      <c r="G119" s="7"/>
      <c r="H119" s="7"/>
      <c r="I119" s="7"/>
      <c r="J119" s="7"/>
      <c r="K119" s="7"/>
      <c r="L119" s="17"/>
      <c r="M119" s="17"/>
      <c r="O119" s="189" t="s">
        <v>18</v>
      </c>
      <c r="P119" s="189" t="s">
        <v>19</v>
      </c>
      <c r="Q119" s="189" t="s">
        <v>20</v>
      </c>
      <c r="R119" s="189" t="s">
        <v>21</v>
      </c>
      <c r="S119" s="189" t="s">
        <v>22</v>
      </c>
      <c r="T119" s="189"/>
      <c r="U119" s="189" t="s">
        <v>23</v>
      </c>
      <c r="V119" s="189" t="s">
        <v>24</v>
      </c>
      <c r="W119" s="189" t="s">
        <v>25</v>
      </c>
      <c r="X119" s="189" t="s">
        <v>26</v>
      </c>
    </row>
    <row r="120" spans="1:24" ht="15" thickBot="1" x14ac:dyDescent="0.4">
      <c r="A120" s="82" t="s">
        <v>256</v>
      </c>
      <c r="B120" s="197" t="s">
        <v>256</v>
      </c>
      <c r="C120" s="15"/>
      <c r="D120" s="19"/>
      <c r="E120" s="20"/>
      <c r="F120" s="20"/>
      <c r="G120" s="20"/>
      <c r="H120" s="20"/>
      <c r="I120" s="20"/>
      <c r="J120" s="20"/>
      <c r="K120" s="20"/>
      <c r="L120" s="21"/>
      <c r="M120" s="17"/>
      <c r="O120" s="189">
        <v>49000</v>
      </c>
      <c r="P120" s="189" t="str">
        <f>G104</f>
        <v>Enter Data</v>
      </c>
      <c r="Q120" s="189">
        <v>410</v>
      </c>
      <c r="R120" s="189" t="e">
        <f>Q120-P120</f>
        <v>#VALUE!</v>
      </c>
      <c r="S120" s="189" t="e">
        <f>R120*$G$7/O120*1000</f>
        <v>#VALUE!</v>
      </c>
      <c r="T120" s="189"/>
      <c r="U120" s="189">
        <v>20</v>
      </c>
      <c r="V120" s="189" t="e">
        <f>R120/U120</f>
        <v>#VALUE!</v>
      </c>
      <c r="W120" s="189" t="e">
        <f>ROUNDUP(V120,0)</f>
        <v>#VALUE!</v>
      </c>
      <c r="X120" s="191" t="e">
        <f>S120/W120</f>
        <v>#VALUE!</v>
      </c>
    </row>
    <row r="121" spans="1:24" ht="15" thickBot="1" x14ac:dyDescent="0.4">
      <c r="A121" s="81" t="s">
        <v>256</v>
      </c>
      <c r="B121" s="197" t="s">
        <v>256</v>
      </c>
      <c r="C121" s="15"/>
      <c r="D121" s="7"/>
      <c r="E121" s="7"/>
      <c r="F121" s="7"/>
      <c r="G121" s="7"/>
      <c r="H121" s="7"/>
      <c r="I121" s="7"/>
      <c r="J121" s="7"/>
      <c r="K121" s="7"/>
      <c r="L121" s="7"/>
      <c r="M121" s="17"/>
    </row>
    <row r="122" spans="1:24" s="187" customFormat="1" ht="8.4" customHeight="1" thickBot="1" x14ac:dyDescent="0.4">
      <c r="A122" s="81" t="s">
        <v>256</v>
      </c>
      <c r="B122" s="197" t="s">
        <v>256</v>
      </c>
      <c r="C122" s="15"/>
      <c r="D122" s="12"/>
      <c r="E122" s="13"/>
      <c r="F122" s="13"/>
      <c r="G122" s="13"/>
      <c r="H122" s="13"/>
      <c r="I122" s="13"/>
      <c r="J122" s="13"/>
      <c r="K122" s="13"/>
      <c r="L122" s="14"/>
      <c r="M122" s="17"/>
    </row>
    <row r="123" spans="1:24" s="187" customFormat="1" ht="19" thickBot="1" x14ac:dyDescent="0.5">
      <c r="A123" s="81" t="s">
        <v>256</v>
      </c>
      <c r="B123" s="197" t="s">
        <v>256</v>
      </c>
      <c r="C123" s="15"/>
      <c r="D123" s="15"/>
      <c r="E123" s="24" t="s">
        <v>407</v>
      </c>
      <c r="F123" s="7"/>
      <c r="G123" s="32" t="s">
        <v>251</v>
      </c>
      <c r="H123" s="7" t="s">
        <v>4</v>
      </c>
      <c r="I123" s="7"/>
      <c r="J123" s="7"/>
      <c r="K123" s="16" t="s">
        <v>10</v>
      </c>
      <c r="L123" s="17"/>
      <c r="M123" s="17"/>
    </row>
    <row r="124" spans="1:24" s="187" customFormat="1" ht="109.75" customHeight="1" thickBot="1" x14ac:dyDescent="0.4">
      <c r="A124" s="81" t="s">
        <v>256</v>
      </c>
      <c r="B124" s="197" t="s">
        <v>256</v>
      </c>
      <c r="C124" s="15"/>
      <c r="D124" s="15"/>
      <c r="E124" s="7"/>
      <c r="F124" s="7"/>
      <c r="G124" s="7"/>
      <c r="H124" s="7"/>
      <c r="I124" s="7"/>
      <c r="J124" s="7"/>
      <c r="K124" s="2" t="str">
        <f>IF(AND(G123&gt;=O125,G123&lt;=P125),N125,IF(AND(G123&gt;=O126,G123&lt;=P126),N126,IF(AND(G123&gt;=O127,G123&lt;=P127),N127,IF(AND(G123&gt;=O128,G123&lt;=P128),N128,IF(AND(G123&gt;=O129,G123&lt;=P129),N129,IF(AND(G123&gt;=O130,G123&lt;=P130),N130,N131))))))</f>
        <v>Verify Data Entry</v>
      </c>
      <c r="L124" s="17"/>
      <c r="M124" s="17"/>
      <c r="O124" s="187" t="s">
        <v>0</v>
      </c>
      <c r="P124" s="187" t="s">
        <v>1</v>
      </c>
    </row>
    <row r="125" spans="1:24" s="187" customFormat="1" ht="58" hidden="1" x14ac:dyDescent="0.35">
      <c r="A125" s="81"/>
      <c r="B125" s="197"/>
      <c r="C125" s="15"/>
      <c r="D125" s="15"/>
      <c r="E125" s="7"/>
      <c r="F125" s="7"/>
      <c r="G125" s="7"/>
      <c r="H125" s="7"/>
      <c r="I125" s="7"/>
      <c r="J125" s="7"/>
      <c r="K125" s="1"/>
      <c r="L125" s="17"/>
      <c r="M125" s="17"/>
      <c r="N125" s="188" t="s">
        <v>55</v>
      </c>
      <c r="O125" s="187">
        <v>0</v>
      </c>
      <c r="P125" s="187">
        <v>45</v>
      </c>
    </row>
    <row r="126" spans="1:24" s="187" customFormat="1" ht="58" hidden="1" x14ac:dyDescent="0.35">
      <c r="A126" s="81"/>
      <c r="B126" s="197"/>
      <c r="C126" s="15"/>
      <c r="D126" s="15"/>
      <c r="E126" s="7"/>
      <c r="F126" s="7"/>
      <c r="G126" s="7"/>
      <c r="H126" s="7"/>
      <c r="I126" s="7"/>
      <c r="J126" s="7"/>
      <c r="K126" s="1"/>
      <c r="L126" s="17"/>
      <c r="M126" s="17"/>
      <c r="N126" s="188" t="s">
        <v>56</v>
      </c>
      <c r="O126" s="187">
        <v>45</v>
      </c>
      <c r="P126" s="187">
        <v>80</v>
      </c>
    </row>
    <row r="127" spans="1:24" s="187" customFormat="1" ht="29" hidden="1" x14ac:dyDescent="0.35">
      <c r="A127" s="81"/>
      <c r="B127" s="197"/>
      <c r="C127" s="15"/>
      <c r="D127" s="15"/>
      <c r="E127" s="7"/>
      <c r="F127" s="7"/>
      <c r="G127" s="7"/>
      <c r="H127" s="7"/>
      <c r="I127" s="7"/>
      <c r="J127" s="7"/>
      <c r="K127" s="1"/>
      <c r="L127" s="17"/>
      <c r="M127" s="17"/>
      <c r="N127" s="188" t="s">
        <v>59</v>
      </c>
      <c r="O127" s="187">
        <v>80</v>
      </c>
      <c r="P127" s="187">
        <v>85</v>
      </c>
    </row>
    <row r="128" spans="1:24" s="187" customFormat="1" ht="87" hidden="1" x14ac:dyDescent="0.35">
      <c r="A128" s="81"/>
      <c r="B128" s="197"/>
      <c r="C128" s="15"/>
      <c r="D128" s="15"/>
      <c r="E128" s="7"/>
      <c r="F128" s="7"/>
      <c r="G128" s="7"/>
      <c r="H128" s="7"/>
      <c r="I128" s="7"/>
      <c r="J128" s="7"/>
      <c r="K128" s="1"/>
      <c r="L128" s="17"/>
      <c r="M128" s="17"/>
      <c r="N128" s="188" t="s">
        <v>62</v>
      </c>
      <c r="O128" s="187">
        <v>85</v>
      </c>
      <c r="P128" s="187">
        <v>100</v>
      </c>
    </row>
    <row r="129" spans="1:24" s="187" customFormat="1" ht="87" hidden="1" x14ac:dyDescent="0.35">
      <c r="A129" s="81"/>
      <c r="B129" s="197"/>
      <c r="C129" s="15"/>
      <c r="D129" s="15"/>
      <c r="E129" s="7"/>
      <c r="F129" s="7"/>
      <c r="G129" s="7"/>
      <c r="H129" s="7"/>
      <c r="I129" s="7"/>
      <c r="J129" s="7"/>
      <c r="K129" s="1"/>
      <c r="L129" s="17"/>
      <c r="M129" s="17"/>
      <c r="N129" s="188" t="s">
        <v>57</v>
      </c>
      <c r="O129" s="187">
        <v>100</v>
      </c>
      <c r="P129" s="187">
        <v>120</v>
      </c>
    </row>
    <row r="130" spans="1:24" s="187" customFormat="1" ht="101.5" hidden="1" x14ac:dyDescent="0.35">
      <c r="A130" s="81"/>
      <c r="B130" s="197"/>
      <c r="C130" s="15"/>
      <c r="D130" s="15"/>
      <c r="E130" s="7"/>
      <c r="F130" s="7"/>
      <c r="G130" s="7"/>
      <c r="H130" s="7"/>
      <c r="I130" s="7"/>
      <c r="J130" s="7"/>
      <c r="K130" s="1"/>
      <c r="L130" s="17"/>
      <c r="M130" s="17"/>
      <c r="N130" s="188" t="s">
        <v>60</v>
      </c>
      <c r="O130" s="187">
        <v>120</v>
      </c>
      <c r="P130" s="187">
        <v>150</v>
      </c>
    </row>
    <row r="131" spans="1:24" s="187" customFormat="1" hidden="1" x14ac:dyDescent="0.35">
      <c r="A131" s="81"/>
      <c r="B131" s="197"/>
      <c r="C131" s="15"/>
      <c r="D131" s="15"/>
      <c r="E131" s="7"/>
      <c r="F131" s="7"/>
      <c r="G131" s="7"/>
      <c r="H131" s="7"/>
      <c r="I131" s="7"/>
      <c r="J131" s="7"/>
      <c r="K131" s="6"/>
      <c r="L131" s="17"/>
      <c r="M131" s="17"/>
      <c r="N131" s="187" t="s">
        <v>6</v>
      </c>
    </row>
    <row r="132" spans="1:24" s="187" customFormat="1" x14ac:dyDescent="0.35">
      <c r="A132" s="81" t="s">
        <v>256</v>
      </c>
      <c r="B132" s="197" t="s">
        <v>256</v>
      </c>
      <c r="C132" s="15"/>
      <c r="D132" s="15"/>
      <c r="E132" s="7"/>
      <c r="F132" s="7"/>
      <c r="G132" s="7"/>
      <c r="H132" s="7"/>
      <c r="I132" s="7"/>
      <c r="J132" s="7"/>
      <c r="K132" s="7"/>
      <c r="L132" s="17"/>
      <c r="M132" s="17"/>
    </row>
    <row r="133" spans="1:24" s="187" customFormat="1" x14ac:dyDescent="0.35">
      <c r="A133" s="81" t="s">
        <v>256</v>
      </c>
      <c r="B133" s="197" t="s">
        <v>256</v>
      </c>
      <c r="C133" s="15"/>
      <c r="D133" s="15"/>
      <c r="E133" s="16" t="str">
        <f>IF(AND(G123&gt;=0,G123&lt;=85),N134,IF(AND(G123&gt;=85,G123&lt;=150),N135,N136))</f>
        <v>Verify Data Entry</v>
      </c>
      <c r="F133" s="7"/>
      <c r="G133" s="7"/>
      <c r="H133" s="7"/>
      <c r="I133" s="7"/>
      <c r="J133" s="7"/>
      <c r="K133" s="7"/>
      <c r="L133" s="17"/>
      <c r="M133" s="17"/>
    </row>
    <row r="134" spans="1:24" s="187" customFormat="1" ht="16.25" customHeight="1" x14ac:dyDescent="0.35">
      <c r="A134" s="81" t="s">
        <v>256</v>
      </c>
      <c r="B134" s="197" t="s">
        <v>256</v>
      </c>
      <c r="C134" s="15"/>
      <c r="D134" s="15"/>
      <c r="E134" s="18">
        <f>IF(AND(E133=N134),X139,0)</f>
        <v>0</v>
      </c>
      <c r="F134" s="7" t="s">
        <v>109</v>
      </c>
      <c r="G134" s="4" t="s">
        <v>15</v>
      </c>
      <c r="H134" s="7">
        <f>IF(AND(E133=N134),W139,0)</f>
        <v>0</v>
      </c>
      <c r="I134" s="7" t="s">
        <v>17</v>
      </c>
      <c r="J134" s="7"/>
      <c r="K134" s="7"/>
      <c r="L134" s="17"/>
      <c r="M134" s="17"/>
      <c r="N134" s="188" t="s">
        <v>58</v>
      </c>
    </row>
    <row r="135" spans="1:24" s="187" customFormat="1" hidden="1" x14ac:dyDescent="0.35">
      <c r="A135" s="81"/>
      <c r="B135" s="197"/>
      <c r="C135" s="15"/>
      <c r="D135" s="15"/>
      <c r="E135" s="7"/>
      <c r="F135" s="7"/>
      <c r="G135" s="7"/>
      <c r="H135" s="7"/>
      <c r="I135" s="7"/>
      <c r="J135" s="7"/>
      <c r="K135" s="7"/>
      <c r="L135" s="17"/>
      <c r="M135" s="17"/>
      <c r="N135" s="188" t="s">
        <v>16</v>
      </c>
    </row>
    <row r="136" spans="1:24" s="187" customFormat="1" hidden="1" x14ac:dyDescent="0.35">
      <c r="A136" s="81"/>
      <c r="B136" s="197"/>
      <c r="C136" s="15"/>
      <c r="D136" s="15"/>
      <c r="E136" s="7"/>
      <c r="F136" s="7"/>
      <c r="G136" s="7"/>
      <c r="H136" s="7"/>
      <c r="I136" s="7"/>
      <c r="J136" s="7"/>
      <c r="K136" s="7"/>
      <c r="L136" s="17"/>
      <c r="M136" s="17"/>
      <c r="N136" s="188" t="s">
        <v>6</v>
      </c>
    </row>
    <row r="137" spans="1:24" s="187" customFormat="1" hidden="1" x14ac:dyDescent="0.35">
      <c r="A137" s="81"/>
      <c r="B137" s="197"/>
      <c r="C137" s="15"/>
      <c r="D137" s="15"/>
      <c r="E137" s="7"/>
      <c r="F137" s="7"/>
      <c r="G137" s="7"/>
      <c r="H137" s="7"/>
      <c r="I137" s="7"/>
      <c r="J137" s="7"/>
      <c r="K137" s="7"/>
      <c r="L137" s="17"/>
      <c r="M137" s="17"/>
      <c r="N137" s="188"/>
    </row>
    <row r="138" spans="1:24" s="187" customFormat="1" hidden="1" x14ac:dyDescent="0.35">
      <c r="A138" s="84"/>
      <c r="B138" s="197"/>
      <c r="C138" s="15"/>
      <c r="D138" s="15"/>
      <c r="E138" s="7"/>
      <c r="F138" s="7"/>
      <c r="G138" s="7"/>
      <c r="H138" s="7"/>
      <c r="I138" s="7"/>
      <c r="J138" s="7"/>
      <c r="K138" s="7"/>
      <c r="L138" s="17"/>
      <c r="M138" s="17"/>
      <c r="O138" s="189" t="s">
        <v>18</v>
      </c>
      <c r="P138" s="189" t="s">
        <v>19</v>
      </c>
      <c r="Q138" s="189" t="s">
        <v>20</v>
      </c>
      <c r="R138" s="189" t="s">
        <v>21</v>
      </c>
      <c r="S138" s="189" t="s">
        <v>22</v>
      </c>
      <c r="T138" s="189"/>
      <c r="U138" s="189" t="s">
        <v>23</v>
      </c>
      <c r="V138" s="189" t="s">
        <v>24</v>
      </c>
      <c r="W138" s="189" t="s">
        <v>25</v>
      </c>
      <c r="X138" s="189" t="s">
        <v>26</v>
      </c>
    </row>
    <row r="139" spans="1:24" s="187" customFormat="1" ht="15" thickBot="1" x14ac:dyDescent="0.4">
      <c r="A139" s="82" t="s">
        <v>256</v>
      </c>
      <c r="B139" s="197" t="s">
        <v>256</v>
      </c>
      <c r="C139" s="15"/>
      <c r="D139" s="19"/>
      <c r="E139" s="20"/>
      <c r="F139" s="20"/>
      <c r="G139" s="20"/>
      <c r="H139" s="20"/>
      <c r="I139" s="20"/>
      <c r="J139" s="20"/>
      <c r="K139" s="20"/>
      <c r="L139" s="21"/>
      <c r="M139" s="17"/>
      <c r="O139" s="189">
        <v>54000</v>
      </c>
      <c r="P139" s="189" t="str">
        <f>G123</f>
        <v>Enter Data</v>
      </c>
      <c r="Q139" s="189">
        <v>85</v>
      </c>
      <c r="R139" s="189" t="e">
        <f>Q139-P139</f>
        <v>#VALUE!</v>
      </c>
      <c r="S139" s="189" t="e">
        <f>R139*$G$7/O139*1000</f>
        <v>#VALUE!</v>
      </c>
      <c r="T139" s="189"/>
      <c r="U139" s="189">
        <v>10</v>
      </c>
      <c r="V139" s="189" t="e">
        <f>R139/U139</f>
        <v>#VALUE!</v>
      </c>
      <c r="W139" s="189" t="e">
        <f>ROUNDUP(V139,0)</f>
        <v>#VALUE!</v>
      </c>
      <c r="X139" s="191" t="e">
        <f>S139/W139</f>
        <v>#VALUE!</v>
      </c>
    </row>
    <row r="140" spans="1:24" s="187" customFormat="1" ht="15" thickBot="1" x14ac:dyDescent="0.4">
      <c r="A140" s="81" t="s">
        <v>256</v>
      </c>
      <c r="B140" s="197" t="s">
        <v>256</v>
      </c>
      <c r="C140" s="15"/>
      <c r="D140" s="7"/>
      <c r="E140" s="7"/>
      <c r="F140" s="7"/>
      <c r="G140" s="7"/>
      <c r="H140" s="7"/>
      <c r="I140" s="7"/>
      <c r="J140" s="7"/>
      <c r="K140" s="7"/>
      <c r="L140" s="7"/>
      <c r="M140" s="17"/>
    </row>
    <row r="141" spans="1:24" ht="8.4" customHeight="1" thickBot="1" x14ac:dyDescent="0.4">
      <c r="A141" s="81" t="s">
        <v>256</v>
      </c>
      <c r="B141" s="197" t="s">
        <v>256</v>
      </c>
      <c r="C141" s="15"/>
      <c r="D141" s="12"/>
      <c r="E141" s="13"/>
      <c r="F141" s="13"/>
      <c r="G141" s="13"/>
      <c r="H141" s="13"/>
      <c r="I141" s="13"/>
      <c r="J141" s="13"/>
      <c r="K141" s="13"/>
      <c r="L141" s="14"/>
      <c r="M141" s="17"/>
    </row>
    <row r="142" spans="1:24" ht="19" thickBot="1" x14ac:dyDescent="0.5">
      <c r="A142" s="81" t="s">
        <v>256</v>
      </c>
      <c r="B142" s="197" t="s">
        <v>256</v>
      </c>
      <c r="C142" s="15"/>
      <c r="D142" s="15"/>
      <c r="E142" s="24" t="s">
        <v>61</v>
      </c>
      <c r="F142" s="7"/>
      <c r="G142" s="32" t="s">
        <v>251</v>
      </c>
      <c r="H142" s="7" t="s">
        <v>4</v>
      </c>
      <c r="I142" s="7"/>
      <c r="J142" s="7"/>
      <c r="K142" s="16" t="s">
        <v>10</v>
      </c>
      <c r="L142" s="17"/>
      <c r="M142" s="17"/>
    </row>
    <row r="143" spans="1:24" ht="109.75" customHeight="1" thickBot="1" x14ac:dyDescent="0.4">
      <c r="A143" s="81" t="s">
        <v>256</v>
      </c>
      <c r="B143" s="197" t="s">
        <v>256</v>
      </c>
      <c r="C143" s="15"/>
      <c r="D143" s="15"/>
      <c r="E143" s="7"/>
      <c r="F143" s="7"/>
      <c r="G143" s="7"/>
      <c r="H143" s="7"/>
      <c r="I143" s="7"/>
      <c r="J143" s="7"/>
      <c r="K143" s="2" t="str">
        <f>IF(AND(G142&gt;=O144,G142&lt;=P144),N144,IF(AND(G142&gt;=O145,G142&lt;=P145),N145,IF(AND(G142&gt;=O146,G142&lt;=P146),N146,IF(AND(G142&gt;=O147,G142&lt;=P147),N147,IF(AND(G142&gt;=O148,G142&lt;=P148),N148,IF(AND(G142&gt;=O149,G142&lt;=P149),N149,N150))))))</f>
        <v>Verify Data Entry</v>
      </c>
      <c r="L143" s="17"/>
      <c r="M143" s="17"/>
      <c r="O143" s="187" t="s">
        <v>0</v>
      </c>
      <c r="P143" s="187" t="s">
        <v>1</v>
      </c>
    </row>
    <row r="144" spans="1:24" ht="58" hidden="1" x14ac:dyDescent="0.35">
      <c r="A144" s="81"/>
      <c r="B144" s="197"/>
      <c r="C144" s="15"/>
      <c r="D144" s="15"/>
      <c r="E144" s="7"/>
      <c r="F144" s="7"/>
      <c r="G144" s="7"/>
      <c r="H144" s="7"/>
      <c r="I144" s="7"/>
      <c r="J144" s="7"/>
      <c r="K144" s="1"/>
      <c r="L144" s="17"/>
      <c r="M144" s="17"/>
      <c r="N144" s="188" t="s">
        <v>149</v>
      </c>
      <c r="O144" s="187">
        <v>0</v>
      </c>
      <c r="P144" s="187">
        <v>3</v>
      </c>
    </row>
    <row r="145" spans="1:24" ht="58" hidden="1" x14ac:dyDescent="0.35">
      <c r="A145" s="81"/>
      <c r="B145" s="197"/>
      <c r="C145" s="15"/>
      <c r="D145" s="15"/>
      <c r="E145" s="7"/>
      <c r="F145" s="7"/>
      <c r="G145" s="7"/>
      <c r="H145" s="7"/>
      <c r="I145" s="7"/>
      <c r="J145" s="7"/>
      <c r="K145" s="1"/>
      <c r="L145" s="17"/>
      <c r="M145" s="17"/>
      <c r="N145" s="188" t="s">
        <v>63</v>
      </c>
      <c r="O145" s="187">
        <v>3</v>
      </c>
      <c r="P145" s="187">
        <v>6</v>
      </c>
    </row>
    <row r="146" spans="1:24" ht="58" hidden="1" x14ac:dyDescent="0.35">
      <c r="A146" s="81"/>
      <c r="B146" s="197"/>
      <c r="C146" s="15"/>
      <c r="D146" s="15"/>
      <c r="E146" s="7"/>
      <c r="F146" s="7"/>
      <c r="G146" s="7"/>
      <c r="H146" s="7"/>
      <c r="I146" s="7"/>
      <c r="J146" s="7"/>
      <c r="K146" s="1"/>
      <c r="L146" s="17"/>
      <c r="M146" s="17"/>
      <c r="N146" s="192" t="s">
        <v>64</v>
      </c>
      <c r="O146" s="187">
        <v>6</v>
      </c>
      <c r="P146" s="187">
        <v>9</v>
      </c>
    </row>
    <row r="147" spans="1:24" ht="58" hidden="1" x14ac:dyDescent="0.35">
      <c r="A147" s="81"/>
      <c r="B147" s="197"/>
      <c r="C147" s="15"/>
      <c r="D147" s="15"/>
      <c r="E147" s="7"/>
      <c r="F147" s="7"/>
      <c r="G147" s="7"/>
      <c r="H147" s="7"/>
      <c r="I147" s="7"/>
      <c r="J147" s="7"/>
      <c r="K147" s="1"/>
      <c r="L147" s="17"/>
      <c r="M147" s="17"/>
      <c r="N147" s="188" t="s">
        <v>65</v>
      </c>
      <c r="O147" s="187">
        <v>9</v>
      </c>
      <c r="P147" s="187">
        <v>12</v>
      </c>
    </row>
    <row r="148" spans="1:24" ht="58" hidden="1" x14ac:dyDescent="0.35">
      <c r="A148" s="81"/>
      <c r="B148" s="197"/>
      <c r="C148" s="15"/>
      <c r="D148" s="15"/>
      <c r="E148" s="7"/>
      <c r="F148" s="7"/>
      <c r="G148" s="7"/>
      <c r="H148" s="7"/>
      <c r="I148" s="7"/>
      <c r="J148" s="7"/>
      <c r="K148" s="1"/>
      <c r="L148" s="17"/>
      <c r="M148" s="17"/>
      <c r="N148" s="188" t="s">
        <v>66</v>
      </c>
      <c r="O148" s="187">
        <v>12</v>
      </c>
      <c r="P148" s="187">
        <v>20</v>
      </c>
    </row>
    <row r="149" spans="1:24" ht="72.5" hidden="1" x14ac:dyDescent="0.35">
      <c r="A149" s="81"/>
      <c r="B149" s="197"/>
      <c r="C149" s="15"/>
      <c r="D149" s="15"/>
      <c r="E149" s="7"/>
      <c r="F149" s="7"/>
      <c r="G149" s="7"/>
      <c r="H149" s="7"/>
      <c r="I149" s="7"/>
      <c r="J149" s="7"/>
      <c r="K149" s="1"/>
      <c r="L149" s="17"/>
      <c r="M149" s="17"/>
      <c r="N149" s="188" t="s">
        <v>67</v>
      </c>
      <c r="O149" s="187">
        <v>20</v>
      </c>
      <c r="P149" s="187">
        <v>60</v>
      </c>
    </row>
    <row r="150" spans="1:24" hidden="1" x14ac:dyDescent="0.35">
      <c r="A150" s="81"/>
      <c r="B150" s="197"/>
      <c r="C150" s="15"/>
      <c r="D150" s="15"/>
      <c r="E150" s="7"/>
      <c r="F150" s="7"/>
      <c r="G150" s="7"/>
      <c r="H150" s="7"/>
      <c r="I150" s="7"/>
      <c r="J150" s="7"/>
      <c r="K150" s="6"/>
      <c r="L150" s="17"/>
      <c r="M150" s="17"/>
      <c r="N150" s="187" t="s">
        <v>6</v>
      </c>
    </row>
    <row r="151" spans="1:24" x14ac:dyDescent="0.35">
      <c r="A151" s="81" t="s">
        <v>256</v>
      </c>
      <c r="B151" s="197" t="s">
        <v>256</v>
      </c>
      <c r="C151" s="15"/>
      <c r="D151" s="15"/>
      <c r="E151" s="7"/>
      <c r="F151" s="7"/>
      <c r="G151" s="7"/>
      <c r="H151" s="7"/>
      <c r="I151" s="7"/>
      <c r="J151" s="7"/>
      <c r="K151" s="7"/>
      <c r="L151" s="17"/>
      <c r="M151" s="17"/>
    </row>
    <row r="152" spans="1:24" x14ac:dyDescent="0.35">
      <c r="A152" s="81" t="s">
        <v>256</v>
      </c>
      <c r="B152" s="197" t="s">
        <v>256</v>
      </c>
      <c r="C152" s="15"/>
      <c r="D152" s="15"/>
      <c r="E152" s="16" t="str">
        <f>IF(AND(G142&gt;=0,G142&lt;=10),N153,IF(AND(G142&gt;=10,G142&lt;=60),N154,N155))</f>
        <v>Verify Data Entry</v>
      </c>
      <c r="F152" s="7"/>
      <c r="G152" s="7"/>
      <c r="H152" s="7"/>
      <c r="I152" s="7"/>
      <c r="J152" s="7"/>
      <c r="K152" s="7"/>
      <c r="L152" s="17"/>
      <c r="M152" s="17"/>
    </row>
    <row r="153" spans="1:24" ht="16.25" customHeight="1" x14ac:dyDescent="0.35">
      <c r="A153" s="81" t="s">
        <v>256</v>
      </c>
      <c r="B153" s="197" t="s">
        <v>256</v>
      </c>
      <c r="C153" s="15"/>
      <c r="D153" s="15"/>
      <c r="E153" s="18">
        <f>IF(AND(E152=N153),X158,0)</f>
        <v>0</v>
      </c>
      <c r="F153" s="7" t="s">
        <v>109</v>
      </c>
      <c r="G153" s="4" t="s">
        <v>15</v>
      </c>
      <c r="H153" s="7">
        <f>IF(AND(E152=N153),W158,0)</f>
        <v>0</v>
      </c>
      <c r="I153" s="7" t="s">
        <v>17</v>
      </c>
      <c r="J153" s="7"/>
      <c r="K153" s="7"/>
      <c r="L153" s="17"/>
      <c r="M153" s="17"/>
      <c r="N153" s="188" t="s">
        <v>68</v>
      </c>
    </row>
    <row r="154" spans="1:24" hidden="1" x14ac:dyDescent="0.35">
      <c r="A154" s="81"/>
      <c r="B154" s="197"/>
      <c r="C154" s="15"/>
      <c r="D154" s="15"/>
      <c r="E154" s="7"/>
      <c r="F154" s="7"/>
      <c r="G154" s="7"/>
      <c r="H154" s="7"/>
      <c r="I154" s="7"/>
      <c r="J154" s="7"/>
      <c r="K154" s="7"/>
      <c r="L154" s="17"/>
      <c r="M154" s="17"/>
      <c r="N154" s="188" t="s">
        <v>16</v>
      </c>
    </row>
    <row r="155" spans="1:24" hidden="1" x14ac:dyDescent="0.35">
      <c r="A155" s="81"/>
      <c r="B155" s="197"/>
      <c r="C155" s="15"/>
      <c r="D155" s="15"/>
      <c r="E155" s="7"/>
      <c r="F155" s="7"/>
      <c r="G155" s="7"/>
      <c r="H155" s="7"/>
      <c r="I155" s="7"/>
      <c r="J155" s="7"/>
      <c r="K155" s="7"/>
      <c r="L155" s="17"/>
      <c r="M155" s="17"/>
      <c r="N155" s="188" t="s">
        <v>6</v>
      </c>
    </row>
    <row r="156" spans="1:24" hidden="1" x14ac:dyDescent="0.35">
      <c r="A156" s="81"/>
      <c r="B156" s="197"/>
      <c r="C156" s="15"/>
      <c r="D156" s="15"/>
      <c r="E156" s="7"/>
      <c r="F156" s="7"/>
      <c r="G156" s="7"/>
      <c r="H156" s="7"/>
      <c r="I156" s="7"/>
      <c r="J156" s="7"/>
      <c r="K156" s="7"/>
      <c r="L156" s="17"/>
      <c r="M156" s="17"/>
      <c r="N156" s="188"/>
    </row>
    <row r="157" spans="1:24" hidden="1" x14ac:dyDescent="0.35">
      <c r="A157" s="84"/>
      <c r="B157" s="197"/>
      <c r="C157" s="15"/>
      <c r="D157" s="15"/>
      <c r="E157" s="7"/>
      <c r="F157" s="7"/>
      <c r="G157" s="7"/>
      <c r="H157" s="7"/>
      <c r="I157" s="7"/>
      <c r="J157" s="7"/>
      <c r="K157" s="7"/>
      <c r="L157" s="17"/>
      <c r="M157" s="17"/>
      <c r="O157" s="189" t="s">
        <v>18</v>
      </c>
      <c r="P157" s="189" t="s">
        <v>19</v>
      </c>
      <c r="Q157" s="189" t="s">
        <v>20</v>
      </c>
      <c r="R157" s="189" t="s">
        <v>21</v>
      </c>
      <c r="S157" s="189" t="s">
        <v>22</v>
      </c>
      <c r="T157" s="189"/>
      <c r="U157" s="189" t="s">
        <v>23</v>
      </c>
      <c r="V157" s="189" t="s">
        <v>24</v>
      </c>
      <c r="W157" s="189" t="s">
        <v>25</v>
      </c>
      <c r="X157" s="189" t="s">
        <v>26</v>
      </c>
    </row>
    <row r="158" spans="1:24" ht="15" thickBot="1" x14ac:dyDescent="0.4">
      <c r="A158" s="82" t="s">
        <v>256</v>
      </c>
      <c r="B158" s="197" t="s">
        <v>256</v>
      </c>
      <c r="C158" s="15"/>
      <c r="D158" s="19"/>
      <c r="E158" s="20"/>
      <c r="F158" s="20"/>
      <c r="G158" s="20"/>
      <c r="H158" s="20"/>
      <c r="I158" s="20"/>
      <c r="J158" s="20"/>
      <c r="K158" s="20"/>
      <c r="L158" s="21"/>
      <c r="M158" s="17"/>
      <c r="O158" s="189">
        <v>54000</v>
      </c>
      <c r="P158" s="189" t="str">
        <f>G142</f>
        <v>Enter Data</v>
      </c>
      <c r="Q158" s="189">
        <v>10</v>
      </c>
      <c r="R158" s="189" t="e">
        <f>Q158-P158</f>
        <v>#VALUE!</v>
      </c>
      <c r="S158" s="189" t="e">
        <f>R158*$G$7/O158*1000</f>
        <v>#VALUE!</v>
      </c>
      <c r="T158" s="189"/>
      <c r="U158" s="189">
        <v>1</v>
      </c>
      <c r="V158" s="189" t="e">
        <f>R158/U158</f>
        <v>#VALUE!</v>
      </c>
      <c r="W158" s="189" t="e">
        <f>ROUNDUP(V158,0)</f>
        <v>#VALUE!</v>
      </c>
      <c r="X158" s="191" t="e">
        <f>S158/W158</f>
        <v>#VALUE!</v>
      </c>
    </row>
    <row r="159" spans="1:24" ht="15" thickBot="1" x14ac:dyDescent="0.4">
      <c r="A159" s="81" t="s">
        <v>256</v>
      </c>
      <c r="B159" s="197" t="s">
        <v>256</v>
      </c>
      <c r="C159" s="15"/>
      <c r="D159" s="7"/>
      <c r="E159" s="7"/>
      <c r="F159" s="7"/>
      <c r="G159" s="7"/>
      <c r="H159" s="7"/>
      <c r="I159" s="7"/>
      <c r="J159" s="7"/>
      <c r="K159" s="7"/>
      <c r="L159" s="7"/>
      <c r="M159" s="17"/>
    </row>
    <row r="160" spans="1:24" ht="8.4" customHeight="1" thickBot="1" x14ac:dyDescent="0.4">
      <c r="A160" s="81" t="s">
        <v>256</v>
      </c>
      <c r="B160" s="197" t="s">
        <v>256</v>
      </c>
      <c r="C160" s="15"/>
      <c r="D160" s="12"/>
      <c r="E160" s="13"/>
      <c r="F160" s="13"/>
      <c r="G160" s="13"/>
      <c r="H160" s="13"/>
      <c r="I160" s="13"/>
      <c r="J160" s="13"/>
      <c r="K160" s="13"/>
      <c r="L160" s="14"/>
      <c r="M160" s="17"/>
    </row>
    <row r="161" spans="1:24" ht="19" thickBot="1" x14ac:dyDescent="0.5">
      <c r="A161" s="81" t="s">
        <v>256</v>
      </c>
      <c r="B161" s="197" t="s">
        <v>256</v>
      </c>
      <c r="C161" s="15"/>
      <c r="D161" s="15"/>
      <c r="E161" s="24" t="s">
        <v>69</v>
      </c>
      <c r="F161" s="7"/>
      <c r="G161" s="32" t="s">
        <v>251</v>
      </c>
      <c r="H161" s="7" t="s">
        <v>4</v>
      </c>
      <c r="I161" s="7"/>
      <c r="J161" s="7"/>
      <c r="K161" s="16" t="s">
        <v>10</v>
      </c>
      <c r="L161" s="17"/>
      <c r="M161" s="17"/>
    </row>
    <row r="162" spans="1:24" ht="109.75" customHeight="1" thickBot="1" x14ac:dyDescent="0.4">
      <c r="A162" s="81" t="s">
        <v>256</v>
      </c>
      <c r="B162" s="197" t="s">
        <v>256</v>
      </c>
      <c r="C162" s="15"/>
      <c r="D162" s="15"/>
      <c r="E162" s="7"/>
      <c r="F162" s="7"/>
      <c r="G162" s="7"/>
      <c r="H162" s="7"/>
      <c r="I162" s="7"/>
      <c r="J162" s="7"/>
      <c r="K162" s="2" t="str">
        <f>IF(AND(G161&gt;=O163,G161&lt;=P163),N163,IF(AND(G161&gt;=O164,G161&lt;=P164),N164,IF(AND(G161&gt;=O165,G161&lt;=P165),N165,IF(AND(G161&gt;=O166,G161&lt;=P166),N166,IF(AND(G161&gt;=O167,G161&lt;=P167),N167,IF(AND(G161&gt;=O168,G161&lt;=P168),N168,N169))))))</f>
        <v xml:space="preserve">Verify Data Entry - Enter 0 for N.N </v>
      </c>
      <c r="L162" s="17"/>
      <c r="M162" s="17"/>
      <c r="O162" s="187" t="s">
        <v>0</v>
      </c>
      <c r="P162" s="187" t="s">
        <v>1</v>
      </c>
    </row>
    <row r="163" spans="1:24" ht="58" hidden="1" x14ac:dyDescent="0.35">
      <c r="A163" s="81" t="s">
        <v>116</v>
      </c>
      <c r="B163" s="197"/>
      <c r="C163" s="15"/>
      <c r="D163" s="15"/>
      <c r="E163" s="7"/>
      <c r="F163" s="7"/>
      <c r="G163" s="7"/>
      <c r="H163" s="7"/>
      <c r="I163" s="7"/>
      <c r="J163" s="7"/>
      <c r="K163" s="1"/>
      <c r="L163" s="17"/>
      <c r="M163" s="17"/>
      <c r="N163" s="188" t="s">
        <v>524</v>
      </c>
      <c r="O163" s="187">
        <v>0</v>
      </c>
      <c r="P163" s="187">
        <v>2</v>
      </c>
    </row>
    <row r="164" spans="1:24" ht="58" hidden="1" x14ac:dyDescent="0.35">
      <c r="A164" s="81"/>
      <c r="B164" s="197"/>
      <c r="C164" s="15"/>
      <c r="D164" s="15"/>
      <c r="E164" s="7"/>
      <c r="F164" s="7"/>
      <c r="G164" s="7"/>
      <c r="H164" s="7"/>
      <c r="I164" s="7"/>
      <c r="J164" s="7"/>
      <c r="K164" s="1"/>
      <c r="L164" s="17"/>
      <c r="M164" s="17"/>
      <c r="N164" s="188" t="s">
        <v>525</v>
      </c>
      <c r="O164" s="187">
        <v>2.0099999999999998</v>
      </c>
      <c r="P164" s="187">
        <v>5.9</v>
      </c>
    </row>
    <row r="165" spans="1:24" ht="29" hidden="1" x14ac:dyDescent="0.35">
      <c r="A165" s="81"/>
      <c r="B165" s="197"/>
      <c r="C165" s="15"/>
      <c r="D165" s="15"/>
      <c r="E165" s="7"/>
      <c r="F165" s="7"/>
      <c r="G165" s="7"/>
      <c r="H165" s="7"/>
      <c r="I165" s="7"/>
      <c r="J165" s="7"/>
      <c r="K165" s="1"/>
      <c r="L165" s="17"/>
      <c r="M165" s="17"/>
      <c r="N165" s="188" t="s">
        <v>526</v>
      </c>
      <c r="O165" s="187">
        <v>5.91</v>
      </c>
      <c r="P165" s="187">
        <v>6.5</v>
      </c>
    </row>
    <row r="166" spans="1:24" ht="101.5" hidden="1" x14ac:dyDescent="0.35">
      <c r="A166" s="81"/>
      <c r="B166" s="197"/>
      <c r="C166" s="15"/>
      <c r="D166" s="15"/>
      <c r="E166" s="7"/>
      <c r="F166" s="7"/>
      <c r="G166" s="7"/>
      <c r="H166" s="7"/>
      <c r="I166" s="7"/>
      <c r="J166" s="7"/>
      <c r="K166" s="1"/>
      <c r="L166" s="17"/>
      <c r="M166" s="17"/>
      <c r="N166" s="188" t="s">
        <v>527</v>
      </c>
      <c r="O166" s="187">
        <v>6.51</v>
      </c>
      <c r="P166" s="187">
        <v>8</v>
      </c>
    </row>
    <row r="167" spans="1:24" ht="116" hidden="1" x14ac:dyDescent="0.35">
      <c r="A167" s="81"/>
      <c r="B167" s="197"/>
      <c r="C167" s="15"/>
      <c r="D167" s="15"/>
      <c r="E167" s="7"/>
      <c r="F167" s="7"/>
      <c r="G167" s="7"/>
      <c r="H167" s="7"/>
      <c r="I167" s="7"/>
      <c r="J167" s="7"/>
      <c r="K167" s="1"/>
      <c r="L167" s="17"/>
      <c r="M167" s="17"/>
      <c r="N167" s="188" t="s">
        <v>528</v>
      </c>
      <c r="O167" s="187">
        <v>8.01</v>
      </c>
      <c r="P167" s="187">
        <v>10</v>
      </c>
    </row>
    <row r="168" spans="1:24" ht="101.5" hidden="1" x14ac:dyDescent="0.35">
      <c r="A168" s="81"/>
      <c r="B168" s="197"/>
      <c r="C168" s="15"/>
      <c r="D168" s="15"/>
      <c r="E168" s="7"/>
      <c r="F168" s="7"/>
      <c r="G168" s="7"/>
      <c r="H168" s="7"/>
      <c r="I168" s="7"/>
      <c r="J168" s="7"/>
      <c r="K168" s="1"/>
      <c r="L168" s="17"/>
      <c r="M168" s="17"/>
      <c r="N168" s="188" t="s">
        <v>529</v>
      </c>
      <c r="O168" s="187">
        <v>10.01</v>
      </c>
      <c r="P168" s="187">
        <v>20</v>
      </c>
    </row>
    <row r="169" spans="1:24" hidden="1" x14ac:dyDescent="0.35">
      <c r="A169" s="81"/>
      <c r="B169" s="197"/>
      <c r="C169" s="15"/>
      <c r="D169" s="15"/>
      <c r="E169" s="7"/>
      <c r="F169" s="7"/>
      <c r="G169" s="7"/>
      <c r="H169" s="7"/>
      <c r="I169" s="7"/>
      <c r="J169" s="7"/>
      <c r="K169" s="6"/>
      <c r="L169" s="17"/>
      <c r="M169" s="17"/>
      <c r="N169" s="187" t="s">
        <v>463</v>
      </c>
    </row>
    <row r="170" spans="1:24" x14ac:dyDescent="0.35">
      <c r="A170" s="81" t="s">
        <v>256</v>
      </c>
      <c r="B170" s="197" t="s">
        <v>256</v>
      </c>
      <c r="C170" s="15"/>
      <c r="D170" s="15"/>
      <c r="E170" s="7"/>
      <c r="F170" s="7"/>
      <c r="G170" s="7"/>
      <c r="H170" s="7"/>
      <c r="I170" s="7"/>
      <c r="J170" s="7"/>
      <c r="K170" s="7"/>
      <c r="L170" s="17"/>
      <c r="M170" s="17"/>
    </row>
    <row r="171" spans="1:24" x14ac:dyDescent="0.35">
      <c r="A171" s="81" t="s">
        <v>256</v>
      </c>
      <c r="B171" s="197" t="s">
        <v>256</v>
      </c>
      <c r="C171" s="15"/>
      <c r="D171" s="15"/>
      <c r="E171" s="16" t="str">
        <f>IF(AND(G161&gt;=0,G161&lt;=7),N172,IF(AND(G161&gt;=7,G161&lt;=20),N173,N174))</f>
        <v>Verify Data Entry</v>
      </c>
      <c r="F171" s="7"/>
      <c r="G171" s="7"/>
      <c r="H171" s="7"/>
      <c r="I171" s="7"/>
      <c r="J171" s="7"/>
      <c r="K171" s="7"/>
      <c r="L171" s="17"/>
      <c r="M171" s="17"/>
    </row>
    <row r="172" spans="1:24" ht="16.75" customHeight="1" x14ac:dyDescent="0.35">
      <c r="A172" s="81" t="s">
        <v>256</v>
      </c>
      <c r="B172" s="197" t="s">
        <v>256</v>
      </c>
      <c r="C172" s="15"/>
      <c r="D172" s="15"/>
      <c r="E172" s="18">
        <f>IF(AND(E171=N172),X177,0)</f>
        <v>0</v>
      </c>
      <c r="F172" s="7" t="s">
        <v>109</v>
      </c>
      <c r="G172" s="4" t="s">
        <v>15</v>
      </c>
      <c r="H172" s="7">
        <f>IF(AND(E171=N172),W177,0)</f>
        <v>0</v>
      </c>
      <c r="I172" s="7" t="s">
        <v>17</v>
      </c>
      <c r="J172" s="7"/>
      <c r="K172" s="7"/>
      <c r="L172" s="17"/>
      <c r="M172" s="17"/>
      <c r="N172" s="188" t="s">
        <v>530</v>
      </c>
    </row>
    <row r="173" spans="1:24" x14ac:dyDescent="0.35">
      <c r="A173" s="81"/>
      <c r="B173" s="197"/>
      <c r="C173" s="15"/>
      <c r="D173" s="15"/>
      <c r="E173" s="7"/>
      <c r="F173" s="7"/>
      <c r="G173" s="7"/>
      <c r="H173" s="7"/>
      <c r="I173" s="7"/>
      <c r="J173" s="7"/>
      <c r="K173" s="7"/>
      <c r="L173" s="17"/>
      <c r="M173" s="17"/>
      <c r="N173" s="188" t="s">
        <v>16</v>
      </c>
    </row>
    <row r="174" spans="1:24" x14ac:dyDescent="0.35">
      <c r="A174" s="81"/>
      <c r="B174" s="197"/>
      <c r="C174" s="15"/>
      <c r="D174" s="15"/>
      <c r="E174" s="7"/>
      <c r="F174" s="7"/>
      <c r="G174" s="7"/>
      <c r="H174" s="7"/>
      <c r="I174" s="7"/>
      <c r="J174" s="7"/>
      <c r="K174" s="7"/>
      <c r="L174" s="17"/>
      <c r="M174" s="17"/>
      <c r="N174" s="188" t="s">
        <v>6</v>
      </c>
    </row>
    <row r="175" spans="1:24" x14ac:dyDescent="0.35">
      <c r="A175" s="81"/>
      <c r="B175" s="197"/>
      <c r="C175" s="15"/>
      <c r="D175" s="15"/>
      <c r="E175" s="7"/>
      <c r="F175" s="7"/>
      <c r="G175" s="7"/>
      <c r="H175" s="7"/>
      <c r="I175" s="7"/>
      <c r="J175" s="7"/>
      <c r="K175" s="7"/>
      <c r="L175" s="17"/>
      <c r="M175" s="17"/>
      <c r="N175" s="188"/>
    </row>
    <row r="176" spans="1:24" x14ac:dyDescent="0.35">
      <c r="A176" s="84"/>
      <c r="B176" s="197"/>
      <c r="C176" s="15"/>
      <c r="D176" s="15"/>
      <c r="E176" s="7"/>
      <c r="F176" s="7"/>
      <c r="G176" s="7"/>
      <c r="H176" s="7"/>
      <c r="I176" s="7"/>
      <c r="J176" s="7"/>
      <c r="K176" s="7"/>
      <c r="L176" s="17"/>
      <c r="M176" s="17"/>
      <c r="O176" s="189" t="s">
        <v>18</v>
      </c>
      <c r="P176" s="189" t="s">
        <v>19</v>
      </c>
      <c r="Q176" s="189" t="s">
        <v>20</v>
      </c>
      <c r="R176" s="189" t="s">
        <v>21</v>
      </c>
      <c r="S176" s="189" t="s">
        <v>22</v>
      </c>
      <c r="T176" s="189"/>
      <c r="U176" s="189" t="s">
        <v>23</v>
      </c>
      <c r="V176" s="189" t="s">
        <v>24</v>
      </c>
      <c r="W176" s="189" t="s">
        <v>25</v>
      </c>
      <c r="X176" s="189" t="s">
        <v>26</v>
      </c>
    </row>
    <row r="177" spans="1:24" ht="15" thickBot="1" x14ac:dyDescent="0.4">
      <c r="A177" s="82" t="s">
        <v>256</v>
      </c>
      <c r="B177" s="197" t="s">
        <v>256</v>
      </c>
      <c r="C177" s="15"/>
      <c r="D177" s="19"/>
      <c r="E177" s="20"/>
      <c r="F177" s="20"/>
      <c r="G177" s="20"/>
      <c r="H177" s="20"/>
      <c r="I177" s="20"/>
      <c r="J177" s="20"/>
      <c r="K177" s="20"/>
      <c r="L177" s="21"/>
      <c r="M177" s="17"/>
      <c r="O177" s="189">
        <v>4000</v>
      </c>
      <c r="P177" s="189" t="str">
        <f>G161</f>
        <v>Enter Data</v>
      </c>
      <c r="Q177" s="189">
        <v>7</v>
      </c>
      <c r="R177" s="189" t="e">
        <f>Q177-P177</f>
        <v>#VALUE!</v>
      </c>
      <c r="S177" s="189" t="e">
        <f>R177*$G$7/O177*1000</f>
        <v>#VALUE!</v>
      </c>
      <c r="T177" s="189"/>
      <c r="U177" s="189">
        <v>1</v>
      </c>
      <c r="V177" s="189" t="e">
        <f>R177/U177</f>
        <v>#VALUE!</v>
      </c>
      <c r="W177" s="189" t="e">
        <f>ROUNDUP(V177,0)</f>
        <v>#VALUE!</v>
      </c>
      <c r="X177" s="191" t="e">
        <f>S177/W177</f>
        <v>#VALUE!</v>
      </c>
    </row>
    <row r="178" spans="1:24" ht="15" thickBot="1" x14ac:dyDescent="0.4">
      <c r="A178" s="81" t="s">
        <v>256</v>
      </c>
      <c r="B178" s="197" t="s">
        <v>256</v>
      </c>
      <c r="C178" s="15"/>
      <c r="D178" s="7"/>
      <c r="E178" s="7"/>
      <c r="F178" s="7"/>
      <c r="G178" s="7"/>
      <c r="H178" s="7"/>
      <c r="I178" s="7"/>
      <c r="J178" s="7"/>
      <c r="K178" s="7"/>
      <c r="L178" s="7"/>
      <c r="M178" s="17"/>
    </row>
    <row r="179" spans="1:24" ht="8.4" customHeight="1" thickBot="1" x14ac:dyDescent="0.4">
      <c r="A179" s="81" t="s">
        <v>256</v>
      </c>
      <c r="B179" s="197" t="s">
        <v>256</v>
      </c>
      <c r="C179" s="15"/>
      <c r="D179" s="12"/>
      <c r="E179" s="13"/>
      <c r="F179" s="13"/>
      <c r="G179" s="13"/>
      <c r="H179" s="13"/>
      <c r="I179" s="13"/>
      <c r="J179" s="13"/>
      <c r="K179" s="13"/>
      <c r="L179" s="14"/>
      <c r="M179" s="17"/>
    </row>
    <row r="180" spans="1:24" ht="19" thickBot="1" x14ac:dyDescent="0.5">
      <c r="A180" s="81" t="s">
        <v>256</v>
      </c>
      <c r="B180" s="197" t="s">
        <v>256</v>
      </c>
      <c r="C180" s="15"/>
      <c r="D180" s="15"/>
      <c r="E180" s="24" t="s">
        <v>263</v>
      </c>
      <c r="F180" s="7"/>
      <c r="G180" s="32" t="s">
        <v>251</v>
      </c>
      <c r="H180" s="7" t="s">
        <v>4</v>
      </c>
      <c r="I180" s="7"/>
      <c r="J180" s="7"/>
      <c r="K180" s="16" t="s">
        <v>10</v>
      </c>
      <c r="L180" s="17"/>
      <c r="M180" s="17"/>
    </row>
    <row r="181" spans="1:24" ht="109.75" customHeight="1" thickBot="1" x14ac:dyDescent="0.4">
      <c r="A181" s="81" t="s">
        <v>256</v>
      </c>
      <c r="B181" s="197" t="s">
        <v>256</v>
      </c>
      <c r="C181" s="15"/>
      <c r="D181" s="15"/>
      <c r="E181" s="7"/>
      <c r="F181" s="7"/>
      <c r="G181" s="7"/>
      <c r="H181" s="7"/>
      <c r="I181" s="7"/>
      <c r="J181" s="7"/>
      <c r="K181" s="2" t="str">
        <f>IF(AND(G180&gt;=O182,G180&lt;=P182),N182,IF(AND(G180&gt;=O183,G180&lt;=P183),N183,IF(AND(G180&gt;=O184,G180&lt;=P184),N184,IF(AND(G180&gt;=O185,G180&lt;=P185),N185,IF(AND(G180&gt;=O186,G180&lt;=P186),N186,IF(AND(G180&gt;=O187,G180&lt;=P187),N187,IF(AND(G180&gt;=O188,G180&lt;=P188),N188,N189)))))))</f>
        <v>Verify Data Entry</v>
      </c>
      <c r="L181" s="17"/>
      <c r="M181" s="17"/>
      <c r="O181" s="187" t="s">
        <v>0</v>
      </c>
      <c r="P181" s="187" t="s">
        <v>1</v>
      </c>
    </row>
    <row r="182" spans="1:24" ht="87" hidden="1" x14ac:dyDescent="0.35">
      <c r="A182" s="81"/>
      <c r="B182" s="197"/>
      <c r="C182" s="15"/>
      <c r="D182" s="15"/>
      <c r="E182" s="7"/>
      <c r="F182" s="7"/>
      <c r="G182" s="7"/>
      <c r="H182" s="7"/>
      <c r="I182" s="7"/>
      <c r="J182" s="7"/>
      <c r="K182" s="1"/>
      <c r="L182" s="17"/>
      <c r="M182" s="17"/>
      <c r="N182" s="188" t="s">
        <v>374</v>
      </c>
      <c r="O182" s="187">
        <v>0</v>
      </c>
      <c r="P182" s="187">
        <v>0</v>
      </c>
    </row>
    <row r="183" spans="1:24" ht="58" hidden="1" x14ac:dyDescent="0.35">
      <c r="A183" s="81"/>
      <c r="B183" s="197"/>
      <c r="C183" s="15"/>
      <c r="D183" s="15"/>
      <c r="E183" s="7"/>
      <c r="F183" s="7"/>
      <c r="G183" s="7"/>
      <c r="H183" s="7"/>
      <c r="I183" s="7"/>
      <c r="J183" s="7"/>
      <c r="K183" s="1"/>
      <c r="L183" s="17"/>
      <c r="M183" s="17"/>
      <c r="N183" s="188" t="s">
        <v>70</v>
      </c>
      <c r="O183" s="187">
        <v>0.01</v>
      </c>
      <c r="P183" s="187">
        <v>0.5</v>
      </c>
    </row>
    <row r="184" spans="1:24" ht="58" hidden="1" x14ac:dyDescent="0.35">
      <c r="A184" s="81"/>
      <c r="B184" s="197"/>
      <c r="C184" s="15"/>
      <c r="D184" s="15"/>
      <c r="E184" s="7"/>
      <c r="F184" s="7"/>
      <c r="G184" s="7"/>
      <c r="H184" s="7"/>
      <c r="I184" s="7"/>
      <c r="J184" s="7"/>
      <c r="K184" s="1"/>
      <c r="L184" s="17"/>
      <c r="M184" s="17"/>
      <c r="N184" s="188" t="s">
        <v>71</v>
      </c>
      <c r="O184" s="187">
        <v>0.5</v>
      </c>
      <c r="P184" s="187">
        <v>1.4</v>
      </c>
    </row>
    <row r="185" spans="1:24" ht="29" hidden="1" x14ac:dyDescent="0.35">
      <c r="A185" s="81"/>
      <c r="B185" s="197"/>
      <c r="C185" s="15"/>
      <c r="D185" s="15"/>
      <c r="E185" s="7"/>
      <c r="F185" s="7"/>
      <c r="G185" s="7"/>
      <c r="H185" s="7"/>
      <c r="I185" s="7"/>
      <c r="J185" s="7"/>
      <c r="K185" s="1"/>
      <c r="L185" s="17"/>
      <c r="M185" s="17"/>
      <c r="N185" s="188" t="s">
        <v>72</v>
      </c>
      <c r="O185" s="187">
        <v>1.4</v>
      </c>
      <c r="P185" s="187">
        <v>1.5</v>
      </c>
    </row>
    <row r="186" spans="1:24" ht="87" hidden="1" x14ac:dyDescent="0.35">
      <c r="A186" s="81"/>
      <c r="B186" s="197"/>
      <c r="C186" s="15"/>
      <c r="D186" s="15"/>
      <c r="E186" s="7"/>
      <c r="F186" s="7"/>
      <c r="G186" s="7"/>
      <c r="H186" s="7"/>
      <c r="I186" s="7"/>
      <c r="J186" s="7"/>
      <c r="K186" s="1"/>
      <c r="L186" s="17"/>
      <c r="M186" s="17"/>
      <c r="N186" s="188" t="s">
        <v>73</v>
      </c>
      <c r="O186" s="187">
        <v>1.5</v>
      </c>
      <c r="P186" s="187">
        <v>1.8</v>
      </c>
    </row>
    <row r="187" spans="1:24" ht="101.5" hidden="1" x14ac:dyDescent="0.35">
      <c r="A187" s="81"/>
      <c r="B187" s="197"/>
      <c r="C187" s="15"/>
      <c r="D187" s="15"/>
      <c r="E187" s="7"/>
      <c r="F187" s="7"/>
      <c r="G187" s="7"/>
      <c r="H187" s="7"/>
      <c r="I187" s="7"/>
      <c r="J187" s="7"/>
      <c r="K187" s="1"/>
      <c r="L187" s="17"/>
      <c r="M187" s="17"/>
      <c r="N187" s="188" t="s">
        <v>74</v>
      </c>
      <c r="O187" s="187">
        <v>1.8</v>
      </c>
      <c r="P187" s="187">
        <v>2</v>
      </c>
    </row>
    <row r="188" spans="1:24" ht="72.5" hidden="1" x14ac:dyDescent="0.35">
      <c r="A188" s="81"/>
      <c r="B188" s="197"/>
      <c r="C188" s="15"/>
      <c r="D188" s="15"/>
      <c r="E188" s="7"/>
      <c r="F188" s="7"/>
      <c r="G188" s="7"/>
      <c r="H188" s="7"/>
      <c r="I188" s="7"/>
      <c r="J188" s="7"/>
      <c r="K188" s="1"/>
      <c r="L188" s="17"/>
      <c r="M188" s="17"/>
      <c r="N188" s="188" t="s">
        <v>75</v>
      </c>
      <c r="O188" s="187">
        <v>2</v>
      </c>
      <c r="P188" s="187">
        <v>3</v>
      </c>
    </row>
    <row r="189" spans="1:24" hidden="1" x14ac:dyDescent="0.35">
      <c r="A189" s="81"/>
      <c r="B189" s="197"/>
      <c r="C189" s="15"/>
      <c r="D189" s="15"/>
      <c r="E189" s="7"/>
      <c r="F189" s="7"/>
      <c r="G189" s="7"/>
      <c r="H189" s="7"/>
      <c r="I189" s="7"/>
      <c r="J189" s="7"/>
      <c r="K189" s="6"/>
      <c r="L189" s="17"/>
      <c r="M189" s="17"/>
      <c r="N189" s="187" t="s">
        <v>6</v>
      </c>
    </row>
    <row r="190" spans="1:24" x14ac:dyDescent="0.35">
      <c r="A190" s="81" t="s">
        <v>256</v>
      </c>
      <c r="B190" s="197" t="s">
        <v>256</v>
      </c>
      <c r="C190" s="15"/>
      <c r="D190" s="15"/>
      <c r="E190" s="7"/>
      <c r="F190" s="7"/>
      <c r="G190" s="7"/>
      <c r="H190" s="7"/>
      <c r="I190" s="7"/>
      <c r="J190" s="7"/>
      <c r="K190" s="7"/>
      <c r="L190" s="17"/>
      <c r="M190" s="17"/>
    </row>
    <row r="191" spans="1:24" x14ac:dyDescent="0.35">
      <c r="A191" s="81" t="s">
        <v>256</v>
      </c>
      <c r="B191" s="197" t="s">
        <v>256</v>
      </c>
      <c r="C191" s="15"/>
      <c r="D191" s="15"/>
      <c r="E191" s="16" t="str">
        <f>IF(AND(G180&gt;=0,G180&lt;=1.5),N192,IF(AND(G180&gt;=1.5,G180&lt;=3),N193,N194))</f>
        <v>Verify Data Entry</v>
      </c>
      <c r="F191" s="7"/>
      <c r="G191" s="7"/>
      <c r="H191" s="7"/>
      <c r="I191" s="7"/>
      <c r="J191" s="7"/>
      <c r="K191" s="7"/>
      <c r="L191" s="17"/>
      <c r="M191" s="17"/>
    </row>
    <row r="192" spans="1:24" ht="18.649999999999999" customHeight="1" x14ac:dyDescent="0.35">
      <c r="A192" s="81" t="s">
        <v>256</v>
      </c>
      <c r="B192" s="197" t="s">
        <v>256</v>
      </c>
      <c r="C192" s="15"/>
      <c r="D192" s="15"/>
      <c r="E192" s="18">
        <f>IF(AND(E191=N192),X197,0)</f>
        <v>0</v>
      </c>
      <c r="F192" s="7" t="s">
        <v>109</v>
      </c>
      <c r="G192" s="4" t="s">
        <v>15</v>
      </c>
      <c r="H192" s="7">
        <f>IF(AND(E191=N192),W197,0)</f>
        <v>0</v>
      </c>
      <c r="I192" s="7" t="s">
        <v>17</v>
      </c>
      <c r="J192" s="7"/>
      <c r="K192" s="7"/>
      <c r="L192" s="17"/>
      <c r="M192" s="17"/>
      <c r="N192" s="188" t="s">
        <v>76</v>
      </c>
    </row>
    <row r="193" spans="1:24" hidden="1" x14ac:dyDescent="0.35">
      <c r="A193" s="81"/>
      <c r="B193" s="197"/>
      <c r="C193" s="15"/>
      <c r="D193" s="15"/>
      <c r="E193" s="7"/>
      <c r="F193" s="7"/>
      <c r="G193" s="7"/>
      <c r="H193" s="7"/>
      <c r="I193" s="7"/>
      <c r="J193" s="7"/>
      <c r="K193" s="7"/>
      <c r="L193" s="17"/>
      <c r="M193" s="17"/>
      <c r="N193" s="188" t="s">
        <v>16</v>
      </c>
    </row>
    <row r="194" spans="1:24" hidden="1" x14ac:dyDescent="0.35">
      <c r="A194" s="81"/>
      <c r="B194" s="197"/>
      <c r="C194" s="15"/>
      <c r="D194" s="15"/>
      <c r="E194" s="7"/>
      <c r="F194" s="7"/>
      <c r="G194" s="7"/>
      <c r="H194" s="7"/>
      <c r="I194" s="7"/>
      <c r="J194" s="7"/>
      <c r="K194" s="7"/>
      <c r="L194" s="17"/>
      <c r="M194" s="17"/>
      <c r="N194" s="188" t="s">
        <v>6</v>
      </c>
    </row>
    <row r="195" spans="1:24" hidden="1" x14ac:dyDescent="0.35">
      <c r="A195" s="81"/>
      <c r="B195" s="197"/>
      <c r="C195" s="15"/>
      <c r="D195" s="15"/>
      <c r="E195" s="7"/>
      <c r="F195" s="7"/>
      <c r="G195" s="7"/>
      <c r="H195" s="7"/>
      <c r="I195" s="7"/>
      <c r="J195" s="7"/>
      <c r="K195" s="7"/>
      <c r="L195" s="17"/>
      <c r="M195" s="17"/>
      <c r="N195" s="188"/>
    </row>
    <row r="196" spans="1:24" hidden="1" x14ac:dyDescent="0.35">
      <c r="A196" s="84"/>
      <c r="B196" s="197"/>
      <c r="C196" s="15"/>
      <c r="D196" s="15"/>
      <c r="E196" s="7"/>
      <c r="F196" s="7"/>
      <c r="G196" s="7"/>
      <c r="H196" s="7"/>
      <c r="I196" s="7"/>
      <c r="J196" s="7"/>
      <c r="K196" s="7"/>
      <c r="L196" s="17"/>
      <c r="M196" s="17"/>
      <c r="O196" s="189" t="s">
        <v>18</v>
      </c>
      <c r="P196" s="189" t="s">
        <v>19</v>
      </c>
      <c r="Q196" s="189" t="s">
        <v>20</v>
      </c>
      <c r="R196" s="189" t="s">
        <v>21</v>
      </c>
      <c r="S196" s="189" t="s">
        <v>22</v>
      </c>
      <c r="T196" s="189"/>
      <c r="U196" s="189" t="s">
        <v>23</v>
      </c>
      <c r="V196" s="189" t="s">
        <v>24</v>
      </c>
      <c r="W196" s="189" t="s">
        <v>25</v>
      </c>
      <c r="X196" s="189" t="s">
        <v>26</v>
      </c>
    </row>
    <row r="197" spans="1:24" ht="15" thickBot="1" x14ac:dyDescent="0.4">
      <c r="A197" s="82" t="s">
        <v>256</v>
      </c>
      <c r="B197" s="197" t="s">
        <v>256</v>
      </c>
      <c r="C197" s="15"/>
      <c r="D197" s="19"/>
      <c r="E197" s="20"/>
      <c r="F197" s="20"/>
      <c r="G197" s="20"/>
      <c r="H197" s="20"/>
      <c r="I197" s="20"/>
      <c r="J197" s="20"/>
      <c r="K197" s="20"/>
      <c r="L197" s="21"/>
      <c r="M197" s="17"/>
      <c r="O197" s="189">
        <v>1000</v>
      </c>
      <c r="P197" s="189" t="str">
        <f>G180</f>
        <v>Enter Data</v>
      </c>
      <c r="Q197" s="189">
        <v>1.5</v>
      </c>
      <c r="R197" s="189" t="e">
        <f>Q197-P197</f>
        <v>#VALUE!</v>
      </c>
      <c r="S197" s="189" t="e">
        <f>R197*$G$7/O197*1000</f>
        <v>#VALUE!</v>
      </c>
      <c r="T197" s="189"/>
      <c r="U197" s="189">
        <v>0.1</v>
      </c>
      <c r="V197" s="189" t="e">
        <f>R197/U197</f>
        <v>#VALUE!</v>
      </c>
      <c r="W197" s="189" t="e">
        <f>ROUNDUP(V197,0)</f>
        <v>#VALUE!</v>
      </c>
      <c r="X197" s="191" t="e">
        <f>S197/W197</f>
        <v>#VALUE!</v>
      </c>
    </row>
    <row r="198" spans="1:24" hidden="1" x14ac:dyDescent="0.35">
      <c r="B198" s="197"/>
      <c r="C198" s="15"/>
      <c r="D198" s="7"/>
      <c r="E198" s="7"/>
      <c r="F198" s="7"/>
      <c r="G198" s="7"/>
      <c r="H198" s="7"/>
      <c r="I198" s="7"/>
      <c r="J198" s="7"/>
      <c r="K198" s="7"/>
      <c r="L198" s="7"/>
      <c r="M198" s="17"/>
    </row>
    <row r="199" spans="1:24" ht="15" thickBot="1" x14ac:dyDescent="0.4">
      <c r="A199" s="81" t="s">
        <v>256</v>
      </c>
      <c r="B199" s="197" t="s">
        <v>256</v>
      </c>
      <c r="C199" s="15"/>
      <c r="D199" s="7"/>
      <c r="E199" s="7"/>
      <c r="F199" s="7"/>
      <c r="G199" s="7"/>
      <c r="H199" s="7"/>
      <c r="I199" s="7"/>
      <c r="J199" s="7"/>
      <c r="K199" s="7"/>
      <c r="L199" s="7"/>
      <c r="M199" s="17"/>
    </row>
    <row r="200" spans="1:24" ht="8.4" customHeight="1" x14ac:dyDescent="0.35">
      <c r="A200" s="81" t="s">
        <v>256</v>
      </c>
      <c r="B200" s="197" t="s">
        <v>256</v>
      </c>
      <c r="C200" s="15"/>
      <c r="D200" s="12"/>
      <c r="E200" s="13"/>
      <c r="F200" s="13"/>
      <c r="G200" s="13"/>
      <c r="H200" s="13"/>
      <c r="I200" s="13"/>
      <c r="J200" s="13"/>
      <c r="K200" s="13"/>
      <c r="L200" s="14"/>
      <c r="M200" s="17"/>
    </row>
    <row r="201" spans="1:24" ht="19" thickBot="1" x14ac:dyDescent="0.5">
      <c r="A201" s="81" t="s">
        <v>256</v>
      </c>
      <c r="B201" s="197" t="s">
        <v>256</v>
      </c>
      <c r="C201" s="15"/>
      <c r="D201" s="15"/>
      <c r="E201" s="24" t="s">
        <v>204</v>
      </c>
      <c r="F201" s="7"/>
      <c r="G201" s="7"/>
      <c r="H201" s="25"/>
      <c r="I201" s="7"/>
      <c r="J201" s="7"/>
      <c r="K201" s="16" t="s">
        <v>2</v>
      </c>
      <c r="L201" s="17"/>
      <c r="M201" s="17"/>
    </row>
    <row r="202" spans="1:24" ht="240.65" customHeight="1" thickBot="1" x14ac:dyDescent="0.4">
      <c r="A202" s="81" t="s">
        <v>256</v>
      </c>
      <c r="B202" s="197" t="s">
        <v>256</v>
      </c>
      <c r="C202" s="15"/>
      <c r="D202" s="15"/>
      <c r="E202" s="7"/>
      <c r="F202" s="7"/>
      <c r="G202" s="7"/>
      <c r="H202" s="7"/>
      <c r="I202" s="7"/>
      <c r="J202" s="7"/>
      <c r="K202" s="2" t="str">
        <f>N202</f>
        <v>Strongly recommended to be dosed as part of the Reef Moonshiner program!
Rubidium is a very influencing element with very positive effects to Shrooms, Zoa, Torches, all Soft corals as well to SPS. Many Moonshiner user repeatedly see significant effects and improvements when this element is supplemented.
Rubidium is unfortunately not tested by ATI or Triton. However since Rubidium is a very expensive metal it is barely included in salt mixes and supplements. The ICP testing has shown that every tank is lacking therefore on Rubidium, not even reaching the natural level of 200µg/L, but mostly depleted to zero detection.
Rubidium is done in 2 steps.
1.) Initial correction dosage of 200µg/L (equal to 0.2mg/L / equal 0.2ppm)
2.) Subsequent refreshments of either monthly or daily, your choice.
See dosing instructions below, and more information can be found in the Reef Moonshiner Handbook on Rubidium.</v>
      </c>
      <c r="L202" s="17"/>
      <c r="M202" s="17"/>
      <c r="N202" s="193" t="s">
        <v>205</v>
      </c>
      <c r="O202" s="187" t="s">
        <v>0</v>
      </c>
      <c r="P202" s="187" t="s">
        <v>1</v>
      </c>
    </row>
    <row r="203" spans="1:24" x14ac:dyDescent="0.35">
      <c r="A203" s="81" t="s">
        <v>256</v>
      </c>
      <c r="B203" s="197" t="s">
        <v>256</v>
      </c>
      <c r="C203" s="15"/>
      <c r="D203" s="15"/>
      <c r="E203" s="7"/>
      <c r="F203" s="7"/>
      <c r="G203" s="7"/>
      <c r="H203" s="7"/>
      <c r="I203" s="7"/>
      <c r="J203" s="7"/>
      <c r="K203" s="7"/>
      <c r="L203" s="17"/>
      <c r="M203" s="17"/>
    </row>
    <row r="204" spans="1:24" x14ac:dyDescent="0.35">
      <c r="A204" s="81" t="s">
        <v>256</v>
      </c>
      <c r="B204" s="197" t="s">
        <v>256</v>
      </c>
      <c r="C204" s="15"/>
      <c r="D204" s="15"/>
      <c r="E204" s="16" t="s">
        <v>209</v>
      </c>
      <c r="F204" s="7"/>
      <c r="G204" s="7"/>
      <c r="H204" s="7"/>
      <c r="I204" s="7"/>
      <c r="J204" s="7"/>
      <c r="K204" s="7"/>
      <c r="L204" s="17"/>
      <c r="M204" s="17"/>
    </row>
    <row r="205" spans="1:24" x14ac:dyDescent="0.35">
      <c r="A205" s="81" t="s">
        <v>256</v>
      </c>
      <c r="B205" s="197" t="s">
        <v>256</v>
      </c>
      <c r="C205" s="15"/>
      <c r="D205" s="15"/>
      <c r="E205" s="18" t="e">
        <f>X207</f>
        <v>#VALUE!</v>
      </c>
      <c r="F205" s="7" t="s">
        <v>109</v>
      </c>
      <c r="G205" s="4" t="s">
        <v>15</v>
      </c>
      <c r="H205" s="7">
        <f>W207</f>
        <v>2</v>
      </c>
      <c r="I205" s="7" t="s">
        <v>17</v>
      </c>
      <c r="J205" s="7"/>
      <c r="K205" s="7"/>
      <c r="L205" s="17"/>
      <c r="M205" s="17"/>
      <c r="N205" s="188"/>
    </row>
    <row r="206" spans="1:24" hidden="1" x14ac:dyDescent="0.35">
      <c r="A206" s="84"/>
      <c r="B206" s="197"/>
      <c r="C206" s="15"/>
      <c r="D206" s="15"/>
      <c r="E206" s="7"/>
      <c r="F206" s="7"/>
      <c r="G206" s="7"/>
      <c r="H206" s="7"/>
      <c r="I206" s="7"/>
      <c r="J206" s="7"/>
      <c r="K206" s="7"/>
      <c r="L206" s="17"/>
      <c r="M206" s="17"/>
      <c r="O206" s="189" t="s">
        <v>18</v>
      </c>
      <c r="P206" s="189" t="s">
        <v>19</v>
      </c>
      <c r="Q206" s="189" t="s">
        <v>20</v>
      </c>
      <c r="R206" s="189" t="s">
        <v>21</v>
      </c>
      <c r="S206" s="189" t="s">
        <v>22</v>
      </c>
      <c r="T206" s="189"/>
      <c r="U206" s="189" t="s">
        <v>23</v>
      </c>
      <c r="V206" s="189" t="s">
        <v>24</v>
      </c>
      <c r="W206" s="189" t="s">
        <v>25</v>
      </c>
      <c r="X206" s="189" t="s">
        <v>26</v>
      </c>
    </row>
    <row r="207" spans="1:24" x14ac:dyDescent="0.35">
      <c r="A207" s="82" t="s">
        <v>256</v>
      </c>
      <c r="B207" s="197" t="s">
        <v>256</v>
      </c>
      <c r="C207" s="15"/>
      <c r="D207" s="15"/>
      <c r="E207" s="7"/>
      <c r="F207" s="7"/>
      <c r="G207" s="7"/>
      <c r="H207" s="7"/>
      <c r="I207" s="7"/>
      <c r="J207" s="7"/>
      <c r="K207" s="7"/>
      <c r="L207" s="17"/>
      <c r="M207" s="17"/>
      <c r="O207" s="189">
        <v>1000</v>
      </c>
      <c r="P207" s="189">
        <v>0</v>
      </c>
      <c r="Q207" s="189">
        <v>0.2</v>
      </c>
      <c r="R207" s="189">
        <f>Q207-P207</f>
        <v>0.2</v>
      </c>
      <c r="S207" s="189" t="e">
        <f>R207*$G$7/O207*1000</f>
        <v>#VALUE!</v>
      </c>
      <c r="T207" s="189"/>
      <c r="U207" s="189">
        <v>0.1</v>
      </c>
      <c r="V207" s="189">
        <f>R207/U207</f>
        <v>2</v>
      </c>
      <c r="W207" s="189">
        <f>ROUNDUP(V207,0)</f>
        <v>2</v>
      </c>
      <c r="X207" s="191" t="e">
        <f>S207/W207</f>
        <v>#VALUE!</v>
      </c>
    </row>
    <row r="208" spans="1:24" x14ac:dyDescent="0.35">
      <c r="A208" s="81" t="s">
        <v>256</v>
      </c>
      <c r="B208" s="197" t="s">
        <v>256</v>
      </c>
      <c r="C208" s="15"/>
      <c r="D208" s="15"/>
      <c r="E208" s="16" t="s">
        <v>206</v>
      </c>
      <c r="F208" s="7"/>
      <c r="G208" s="7"/>
      <c r="H208" s="7"/>
      <c r="I208" s="7"/>
      <c r="J208" s="7"/>
      <c r="K208" s="7"/>
      <c r="L208" s="17"/>
      <c r="M208" s="17"/>
    </row>
    <row r="209" spans="1:24" x14ac:dyDescent="0.35">
      <c r="A209" s="81" t="s">
        <v>256</v>
      </c>
      <c r="B209" s="197" t="s">
        <v>256</v>
      </c>
      <c r="C209" s="15"/>
      <c r="D209" s="15"/>
      <c r="E209" s="18" t="e">
        <f>X211</f>
        <v>#VALUE!</v>
      </c>
      <c r="F209" s="7" t="s">
        <v>109</v>
      </c>
      <c r="G209" s="4" t="s">
        <v>15</v>
      </c>
      <c r="H209" s="7">
        <f>W211</f>
        <v>1</v>
      </c>
      <c r="I209" s="7" t="s">
        <v>17</v>
      </c>
      <c r="J209" s="7"/>
      <c r="K209" s="7"/>
      <c r="L209" s="17"/>
      <c r="M209" s="17"/>
      <c r="N209" s="188"/>
    </row>
    <row r="210" spans="1:24" x14ac:dyDescent="0.35">
      <c r="A210" s="84" t="s">
        <v>256</v>
      </c>
      <c r="B210" s="197" t="s">
        <v>256</v>
      </c>
      <c r="C210" s="15"/>
      <c r="D210" s="15"/>
      <c r="E210" s="7" t="s">
        <v>110</v>
      </c>
      <c r="F210" s="7"/>
      <c r="G210" s="7"/>
      <c r="H210" s="7"/>
      <c r="I210" s="7"/>
      <c r="J210" s="7"/>
      <c r="K210" s="7"/>
      <c r="L210" s="17"/>
      <c r="M210" s="17"/>
      <c r="O210" s="189" t="s">
        <v>18</v>
      </c>
      <c r="P210" s="189" t="s">
        <v>19</v>
      </c>
      <c r="Q210" s="189" t="s">
        <v>20</v>
      </c>
      <c r="R210" s="189" t="s">
        <v>21</v>
      </c>
      <c r="S210" s="189" t="s">
        <v>22</v>
      </c>
      <c r="T210" s="189"/>
      <c r="U210" s="189" t="s">
        <v>23</v>
      </c>
      <c r="V210" s="189" t="s">
        <v>24</v>
      </c>
      <c r="W210" s="189" t="s">
        <v>25</v>
      </c>
      <c r="X210" s="189" t="s">
        <v>26</v>
      </c>
    </row>
    <row r="211" spans="1:24" x14ac:dyDescent="0.35">
      <c r="A211" s="82" t="s">
        <v>256</v>
      </c>
      <c r="B211" s="197" t="s">
        <v>256</v>
      </c>
      <c r="C211" s="15"/>
      <c r="D211" s="15"/>
      <c r="E211" s="7"/>
      <c r="F211" s="7"/>
      <c r="G211" s="7"/>
      <c r="H211" s="7"/>
      <c r="I211" s="7"/>
      <c r="J211" s="7"/>
      <c r="K211" s="7"/>
      <c r="L211" s="17"/>
      <c r="M211" s="17"/>
      <c r="O211" s="189">
        <v>1000</v>
      </c>
      <c r="P211" s="189">
        <v>0</v>
      </c>
      <c r="Q211" s="189">
        <v>3.3000000000000002E-2</v>
      </c>
      <c r="R211" s="189">
        <f>Q211-P211</f>
        <v>3.3000000000000002E-2</v>
      </c>
      <c r="S211" s="189" t="e">
        <f>R211*$G$7/O211*1000</f>
        <v>#VALUE!</v>
      </c>
      <c r="T211" s="189"/>
      <c r="U211" s="189">
        <v>0.1</v>
      </c>
      <c r="V211" s="189">
        <f>R211/U211</f>
        <v>0.33</v>
      </c>
      <c r="W211" s="189">
        <f>ROUNDUP(V211,0)</f>
        <v>1</v>
      </c>
      <c r="X211" s="191" t="e">
        <f>S211/W211</f>
        <v>#VALUE!</v>
      </c>
    </row>
    <row r="212" spans="1:24" x14ac:dyDescent="0.35">
      <c r="A212" s="81" t="s">
        <v>256</v>
      </c>
      <c r="B212" s="197" t="s">
        <v>256</v>
      </c>
      <c r="C212" s="15"/>
      <c r="D212" s="15"/>
      <c r="E212" s="16" t="s">
        <v>207</v>
      </c>
      <c r="F212" s="7"/>
      <c r="G212" s="7"/>
      <c r="H212" s="7"/>
      <c r="I212" s="7"/>
      <c r="J212" s="7"/>
      <c r="K212" s="7"/>
      <c r="L212" s="17"/>
      <c r="M212" s="17"/>
    </row>
    <row r="213" spans="1:24" x14ac:dyDescent="0.35">
      <c r="A213" s="81" t="s">
        <v>256</v>
      </c>
      <c r="B213" s="197" t="s">
        <v>256</v>
      </c>
      <c r="C213" s="15"/>
      <c r="D213" s="15"/>
      <c r="E213" s="18" t="e">
        <f>X215</f>
        <v>#VALUE!</v>
      </c>
      <c r="F213" s="7" t="s">
        <v>208</v>
      </c>
      <c r="G213" s="4"/>
      <c r="H213" s="7"/>
      <c r="I213" s="7"/>
      <c r="J213" s="7"/>
      <c r="K213" s="7"/>
      <c r="L213" s="17"/>
      <c r="M213" s="17"/>
      <c r="N213" s="188"/>
    </row>
    <row r="214" spans="1:24" hidden="1" x14ac:dyDescent="0.35">
      <c r="A214" s="84"/>
      <c r="B214" s="197"/>
      <c r="C214" s="15"/>
      <c r="D214" s="15"/>
      <c r="E214" s="7"/>
      <c r="F214" s="7"/>
      <c r="G214" s="7"/>
      <c r="H214" s="7"/>
      <c r="I214" s="7"/>
      <c r="J214" s="7"/>
      <c r="K214" s="7"/>
      <c r="L214" s="17"/>
      <c r="M214" s="17"/>
      <c r="O214" s="189" t="s">
        <v>18</v>
      </c>
      <c r="P214" s="189" t="s">
        <v>19</v>
      </c>
      <c r="Q214" s="189" t="s">
        <v>20</v>
      </c>
      <c r="R214" s="189" t="s">
        <v>21</v>
      </c>
      <c r="S214" s="189" t="s">
        <v>22</v>
      </c>
      <c r="T214" s="189"/>
      <c r="U214" s="189" t="s">
        <v>23</v>
      </c>
      <c r="V214" s="189" t="s">
        <v>24</v>
      </c>
      <c r="W214" s="189" t="s">
        <v>25</v>
      </c>
      <c r="X214" s="189" t="s">
        <v>26</v>
      </c>
    </row>
    <row r="215" spans="1:24" hidden="1" x14ac:dyDescent="0.35">
      <c r="B215" s="197"/>
      <c r="C215" s="15"/>
      <c r="D215" s="15"/>
      <c r="E215" s="7"/>
      <c r="F215" s="7"/>
      <c r="G215" s="7"/>
      <c r="H215" s="7"/>
      <c r="I215" s="7"/>
      <c r="J215" s="7"/>
      <c r="K215" s="7"/>
      <c r="L215" s="17"/>
      <c r="M215" s="17"/>
      <c r="O215" s="189">
        <v>1000</v>
      </c>
      <c r="P215" s="189">
        <v>0</v>
      </c>
      <c r="Q215" s="189">
        <v>1.1000000000000001E-3</v>
      </c>
      <c r="R215" s="189">
        <f>Q215-P215</f>
        <v>1.1000000000000001E-3</v>
      </c>
      <c r="S215" s="189" t="e">
        <f>R215*$G$7/O215*1000</f>
        <v>#VALUE!</v>
      </c>
      <c r="T215" s="189"/>
      <c r="U215" s="189">
        <v>0.1</v>
      </c>
      <c r="V215" s="189">
        <f>R215/U215</f>
        <v>1.0999999999999999E-2</v>
      </c>
      <c r="W215" s="189">
        <f>ROUNDUP(V215,0)</f>
        <v>1</v>
      </c>
      <c r="X215" s="191" t="e">
        <f>S215/W215</f>
        <v>#VALUE!</v>
      </c>
    </row>
    <row r="216" spans="1:24" hidden="1" x14ac:dyDescent="0.35">
      <c r="A216" s="81"/>
      <c r="B216" s="197"/>
      <c r="C216" s="15"/>
      <c r="D216" s="15"/>
      <c r="E216" s="16"/>
      <c r="F216" s="7"/>
      <c r="G216" s="7"/>
      <c r="H216" s="7"/>
      <c r="I216" s="7"/>
      <c r="J216" s="7"/>
      <c r="K216" s="7"/>
      <c r="L216" s="17"/>
      <c r="M216" s="17"/>
      <c r="O216" s="189"/>
      <c r="P216" s="189"/>
      <c r="Q216" s="189"/>
      <c r="R216" s="189"/>
      <c r="S216" s="189"/>
      <c r="T216" s="189"/>
      <c r="U216" s="189"/>
      <c r="V216" s="189"/>
      <c r="W216" s="189"/>
      <c r="X216" s="189"/>
    </row>
    <row r="217" spans="1:24" hidden="1" x14ac:dyDescent="0.35">
      <c r="A217" s="81"/>
      <c r="B217" s="197"/>
      <c r="C217" s="15"/>
      <c r="D217" s="15"/>
      <c r="E217" s="18"/>
      <c r="F217" s="7"/>
      <c r="G217" s="4"/>
      <c r="H217" s="7"/>
      <c r="I217" s="7"/>
      <c r="J217" s="7"/>
      <c r="K217" s="7"/>
      <c r="L217" s="17"/>
      <c r="M217" s="17"/>
      <c r="N217" s="188"/>
      <c r="O217" s="189"/>
      <c r="P217" s="189"/>
      <c r="Q217" s="189"/>
      <c r="R217" s="189"/>
      <c r="S217" s="189"/>
      <c r="T217" s="189"/>
      <c r="U217" s="189"/>
      <c r="V217" s="189"/>
      <c r="W217" s="189"/>
      <c r="X217" s="189"/>
    </row>
    <row r="218" spans="1:24" hidden="1" x14ac:dyDescent="0.35">
      <c r="A218" s="81"/>
      <c r="B218" s="197"/>
      <c r="C218" s="15"/>
      <c r="D218" s="15"/>
      <c r="E218" s="7"/>
      <c r="F218" s="7"/>
      <c r="G218" s="7"/>
      <c r="H218" s="7"/>
      <c r="I218" s="7"/>
      <c r="J218" s="7"/>
      <c r="K218" s="7"/>
      <c r="L218" s="17"/>
      <c r="M218" s="17"/>
      <c r="N218" s="188"/>
      <c r="O218" s="189"/>
      <c r="P218" s="189"/>
      <c r="Q218" s="189"/>
      <c r="R218" s="189"/>
      <c r="S218" s="189"/>
      <c r="T218" s="189"/>
      <c r="U218" s="189"/>
      <c r="V218" s="189"/>
      <c r="W218" s="189"/>
      <c r="X218" s="189"/>
    </row>
    <row r="219" spans="1:24" hidden="1" x14ac:dyDescent="0.35">
      <c r="A219" s="81"/>
      <c r="B219" s="197"/>
      <c r="C219" s="15"/>
      <c r="D219" s="15"/>
      <c r="E219" s="16"/>
      <c r="F219" s="7"/>
      <c r="G219" s="7"/>
      <c r="H219" s="7"/>
      <c r="I219" s="7"/>
      <c r="J219" s="7"/>
      <c r="K219" s="7"/>
      <c r="L219" s="17"/>
      <c r="M219" s="17"/>
      <c r="N219" s="188"/>
      <c r="O219" s="189"/>
      <c r="P219" s="189"/>
      <c r="Q219" s="189"/>
      <c r="R219" s="189"/>
      <c r="S219" s="189"/>
      <c r="T219" s="189"/>
      <c r="U219" s="189"/>
      <c r="V219" s="189"/>
      <c r="W219" s="189"/>
      <c r="X219" s="189"/>
    </row>
    <row r="220" spans="1:24" hidden="1" x14ac:dyDescent="0.35">
      <c r="A220" s="81"/>
      <c r="B220" s="197"/>
      <c r="C220" s="15"/>
      <c r="D220" s="15"/>
      <c r="E220" s="7"/>
      <c r="F220" s="7"/>
      <c r="G220" s="7"/>
      <c r="H220" s="7"/>
      <c r="I220" s="7"/>
      <c r="J220" s="7"/>
      <c r="K220" s="7"/>
      <c r="L220" s="17"/>
      <c r="M220" s="17"/>
      <c r="N220" s="188"/>
      <c r="O220" s="189"/>
      <c r="P220" s="189"/>
      <c r="Q220" s="189"/>
      <c r="R220" s="189"/>
      <c r="S220" s="189"/>
      <c r="T220" s="189"/>
      <c r="U220" s="189"/>
      <c r="V220" s="189"/>
      <c r="W220" s="189"/>
      <c r="X220" s="189"/>
    </row>
    <row r="221" spans="1:24" hidden="1" x14ac:dyDescent="0.35">
      <c r="A221" s="84"/>
      <c r="B221" s="197"/>
      <c r="C221" s="15"/>
      <c r="D221" s="15"/>
      <c r="E221" s="7"/>
      <c r="F221" s="7"/>
      <c r="G221" s="7"/>
      <c r="H221" s="7"/>
      <c r="I221" s="7"/>
      <c r="J221" s="7"/>
      <c r="K221" s="7"/>
      <c r="L221" s="17"/>
      <c r="M221" s="17"/>
      <c r="O221" s="189"/>
      <c r="P221" s="189"/>
      <c r="Q221" s="189"/>
      <c r="R221" s="189"/>
      <c r="S221" s="189"/>
      <c r="T221" s="189"/>
      <c r="U221" s="189"/>
      <c r="V221" s="189"/>
      <c r="W221" s="189"/>
      <c r="X221" s="189"/>
    </row>
    <row r="222" spans="1:24" hidden="1" x14ac:dyDescent="0.35">
      <c r="B222" s="197"/>
      <c r="C222" s="15"/>
      <c r="D222" s="15"/>
      <c r="E222" s="7"/>
      <c r="F222" s="7"/>
      <c r="G222" s="7"/>
      <c r="H222" s="7"/>
      <c r="I222" s="7"/>
      <c r="J222" s="7"/>
      <c r="K222" s="7"/>
      <c r="L222" s="17"/>
      <c r="M222" s="17"/>
      <c r="O222" s="189"/>
      <c r="P222" s="189"/>
      <c r="Q222" s="189"/>
      <c r="R222" s="189"/>
      <c r="S222" s="189"/>
      <c r="T222" s="189"/>
      <c r="U222" s="189"/>
      <c r="V222" s="189"/>
      <c r="W222" s="189"/>
      <c r="X222" s="191"/>
    </row>
    <row r="223" spans="1:24" hidden="1" x14ac:dyDescent="0.35">
      <c r="A223" s="81"/>
      <c r="B223" s="197"/>
      <c r="C223" s="15"/>
      <c r="D223" s="15"/>
      <c r="E223" s="7"/>
      <c r="F223" s="7"/>
      <c r="G223" s="7"/>
      <c r="H223" s="7"/>
      <c r="I223" s="7"/>
      <c r="J223" s="7"/>
      <c r="K223" s="7"/>
      <c r="L223" s="17"/>
      <c r="M223" s="17"/>
    </row>
    <row r="224" spans="1:24" hidden="1" x14ac:dyDescent="0.35">
      <c r="B224" s="197"/>
      <c r="C224" s="15"/>
      <c r="D224" s="15"/>
      <c r="E224" s="7"/>
      <c r="F224" s="7"/>
      <c r="G224" s="7"/>
      <c r="H224" s="7"/>
      <c r="I224" s="7"/>
      <c r="J224" s="7"/>
      <c r="K224" s="7"/>
      <c r="L224" s="17"/>
      <c r="M224" s="17"/>
    </row>
    <row r="225" spans="1:52" hidden="1" x14ac:dyDescent="0.35">
      <c r="B225" s="197"/>
      <c r="C225" s="15"/>
      <c r="D225" s="15"/>
      <c r="E225" s="7"/>
      <c r="F225" s="7"/>
      <c r="G225" s="7"/>
      <c r="H225" s="7"/>
      <c r="I225" s="7"/>
      <c r="J225" s="7"/>
      <c r="K225" s="7"/>
      <c r="L225" s="17"/>
      <c r="M225" s="17"/>
    </row>
    <row r="226" spans="1:52" hidden="1" x14ac:dyDescent="0.35">
      <c r="B226" s="197"/>
      <c r="C226" s="15"/>
      <c r="D226" s="15"/>
      <c r="E226" s="7"/>
      <c r="F226" s="7"/>
      <c r="G226" s="7"/>
      <c r="H226" s="7"/>
      <c r="I226" s="7"/>
      <c r="J226" s="7"/>
      <c r="K226" s="7"/>
      <c r="L226" s="17"/>
      <c r="M226" s="17"/>
    </row>
    <row r="227" spans="1:52" ht="15" thickBot="1" x14ac:dyDescent="0.4">
      <c r="A227" s="82" t="s">
        <v>256</v>
      </c>
      <c r="B227" s="197" t="s">
        <v>256</v>
      </c>
      <c r="C227" s="15"/>
      <c r="D227" s="19"/>
      <c r="E227" s="20"/>
      <c r="F227" s="20"/>
      <c r="G227" s="20"/>
      <c r="H227" s="20"/>
      <c r="I227" s="20"/>
      <c r="J227" s="20"/>
      <c r="K227" s="20"/>
      <c r="L227" s="21"/>
      <c r="M227" s="17"/>
    </row>
    <row r="228" spans="1:52" ht="15" thickBot="1" x14ac:dyDescent="0.4">
      <c r="A228" s="82" t="s">
        <v>256</v>
      </c>
      <c r="B228" s="197" t="s">
        <v>256</v>
      </c>
      <c r="C228" s="19"/>
      <c r="D228" s="20"/>
      <c r="E228" s="20"/>
      <c r="F228" s="20"/>
      <c r="G228" s="20"/>
      <c r="H228" s="20"/>
      <c r="I228" s="20"/>
      <c r="J228" s="20"/>
      <c r="K228" s="20"/>
      <c r="L228" s="20"/>
      <c r="M228" s="21"/>
    </row>
    <row r="229" spans="1:52" s="22" customFormat="1" ht="7.25" customHeight="1" thickBot="1" x14ac:dyDescent="0.4">
      <c r="A229" s="83" t="s">
        <v>256</v>
      </c>
      <c r="B229" s="197" t="s">
        <v>256</v>
      </c>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row>
    <row r="230" spans="1:52" ht="15" thickBot="1" x14ac:dyDescent="0.4">
      <c r="A230" s="81" t="s">
        <v>256</v>
      </c>
      <c r="B230" s="197" t="s">
        <v>256</v>
      </c>
      <c r="C230" s="12"/>
      <c r="D230" s="13"/>
      <c r="E230" s="13"/>
      <c r="F230" s="13"/>
      <c r="G230" s="13"/>
      <c r="H230" s="13"/>
      <c r="I230" s="13"/>
      <c r="J230" s="13"/>
      <c r="K230" s="13"/>
      <c r="L230" s="13"/>
      <c r="M230" s="14"/>
    </row>
    <row r="231" spans="1:52" ht="28.25" customHeight="1" thickBot="1" x14ac:dyDescent="0.5">
      <c r="A231" s="81" t="s">
        <v>256</v>
      </c>
      <c r="B231" s="197" t="s">
        <v>256</v>
      </c>
      <c r="C231" s="15"/>
      <c r="D231" s="211" t="s">
        <v>77</v>
      </c>
      <c r="E231" s="10"/>
      <c r="F231" s="10"/>
      <c r="G231" s="10"/>
      <c r="H231" s="10"/>
      <c r="I231" s="10"/>
      <c r="J231" s="11"/>
      <c r="K231" s="8"/>
      <c r="L231" s="8"/>
      <c r="M231" s="23"/>
      <c r="N231" s="3"/>
    </row>
    <row r="232" spans="1:52" ht="15" thickBot="1" x14ac:dyDescent="0.4">
      <c r="A232" s="81" t="s">
        <v>256</v>
      </c>
      <c r="B232" s="197" t="s">
        <v>256</v>
      </c>
      <c r="C232" s="15"/>
      <c r="D232" s="7"/>
      <c r="E232" s="7"/>
      <c r="F232" s="7"/>
      <c r="G232" s="7"/>
      <c r="H232" s="7"/>
      <c r="I232" s="7"/>
      <c r="J232" s="7"/>
      <c r="K232" s="7"/>
      <c r="L232" s="7"/>
      <c r="M232" s="17"/>
    </row>
    <row r="233" spans="1:52" ht="8.4" customHeight="1" thickBot="1" x14ac:dyDescent="0.4">
      <c r="A233" s="81" t="s">
        <v>256</v>
      </c>
      <c r="B233" s="197" t="s">
        <v>256</v>
      </c>
      <c r="C233" s="15"/>
      <c r="D233" s="12"/>
      <c r="E233" s="13"/>
      <c r="F233" s="13"/>
      <c r="G233" s="13"/>
      <c r="H233" s="13"/>
      <c r="I233" s="13"/>
      <c r="J233" s="13"/>
      <c r="K233" s="13"/>
      <c r="L233" s="14"/>
      <c r="M233" s="17"/>
    </row>
    <row r="234" spans="1:52" ht="19" thickBot="1" x14ac:dyDescent="0.5">
      <c r="A234" s="81" t="s">
        <v>256</v>
      </c>
      <c r="B234" s="197" t="s">
        <v>256</v>
      </c>
      <c r="C234" s="15"/>
      <c r="D234" s="15"/>
      <c r="E234" s="24" t="s">
        <v>78</v>
      </c>
      <c r="F234" s="7"/>
      <c r="G234" s="32" t="s">
        <v>251</v>
      </c>
      <c r="H234" s="25" t="s">
        <v>79</v>
      </c>
      <c r="I234" s="7"/>
      <c r="J234" s="7"/>
      <c r="K234" s="16" t="s">
        <v>10</v>
      </c>
      <c r="L234" s="17"/>
      <c r="M234" s="17"/>
    </row>
    <row r="235" spans="1:52" ht="140.4" customHeight="1" thickBot="1" x14ac:dyDescent="0.4">
      <c r="A235" s="81" t="s">
        <v>256</v>
      </c>
      <c r="B235" s="197" t="s">
        <v>256</v>
      </c>
      <c r="C235" s="15"/>
      <c r="D235" s="15"/>
      <c r="E235" s="7"/>
      <c r="F235" s="7"/>
      <c r="G235" s="7"/>
      <c r="H235" s="7"/>
      <c r="I235" s="7"/>
      <c r="J235" s="7"/>
      <c r="K235" s="2" t="str">
        <f>IF(AND(G234&gt;=O236,G234&lt;=P236),N236,IF(AND(G234&gt;=O237,G234&lt;=P237),N237,IF(AND(G234&gt;=O238,G234&lt;=P238),N238,IF(AND(G234&gt;=O239,G234&lt;=P239),N239,IF(AND(G234&gt;=O240,G234&lt;=P240),N240,IF(AND(G234&gt;=O241,G234&lt;=P241),N241,IF(AND(G234&gt;=O242,G234&lt;=P242),N242,N243)))))))</f>
        <v>Verify Data Entry</v>
      </c>
      <c r="L235" s="17"/>
      <c r="M235" s="17"/>
      <c r="O235" s="187" t="s">
        <v>0</v>
      </c>
      <c r="P235" s="187" t="s">
        <v>1</v>
      </c>
    </row>
    <row r="236" spans="1:52" ht="87" hidden="1" x14ac:dyDescent="0.35">
      <c r="A236" s="81"/>
      <c r="B236" s="197"/>
      <c r="C236" s="15"/>
      <c r="D236" s="15"/>
      <c r="E236" s="7"/>
      <c r="F236" s="7"/>
      <c r="G236" s="7"/>
      <c r="H236" s="7"/>
      <c r="I236" s="7"/>
      <c r="J236" s="7"/>
      <c r="K236" s="1"/>
      <c r="L236" s="17"/>
      <c r="M236" s="17"/>
      <c r="N236" s="188" t="s">
        <v>80</v>
      </c>
      <c r="O236" s="187">
        <v>0</v>
      </c>
      <c r="P236" s="187">
        <v>50</v>
      </c>
    </row>
    <row r="237" spans="1:52" ht="87" hidden="1" x14ac:dyDescent="0.35">
      <c r="A237" s="81"/>
      <c r="B237" s="197"/>
      <c r="C237" s="15"/>
      <c r="D237" s="15"/>
      <c r="E237" s="7"/>
      <c r="F237" s="7"/>
      <c r="G237" s="7"/>
      <c r="H237" s="7"/>
      <c r="I237" s="7"/>
      <c r="J237" s="7"/>
      <c r="K237" s="1"/>
      <c r="L237" s="17"/>
      <c r="M237" s="17"/>
      <c r="N237" s="188" t="s">
        <v>82</v>
      </c>
      <c r="O237" s="187">
        <v>50</v>
      </c>
      <c r="P237" s="187">
        <v>80</v>
      </c>
    </row>
    <row r="238" spans="1:52" ht="72.5" hidden="1" x14ac:dyDescent="0.35">
      <c r="A238" s="81"/>
      <c r="B238" s="197"/>
      <c r="C238" s="15"/>
      <c r="D238" s="15"/>
      <c r="E238" s="7"/>
      <c r="F238" s="7"/>
      <c r="G238" s="7"/>
      <c r="H238" s="7"/>
      <c r="I238" s="7"/>
      <c r="J238" s="7"/>
      <c r="K238" s="1"/>
      <c r="L238" s="17"/>
      <c r="M238" s="17"/>
      <c r="N238" s="188" t="s">
        <v>81</v>
      </c>
      <c r="O238" s="187">
        <v>80</v>
      </c>
      <c r="P238" s="187">
        <v>100</v>
      </c>
    </row>
    <row r="239" spans="1:52" hidden="1" x14ac:dyDescent="0.35">
      <c r="A239" s="81"/>
      <c r="B239" s="197"/>
      <c r="C239" s="15"/>
      <c r="D239" s="15"/>
      <c r="E239" s="7"/>
      <c r="F239" s="7"/>
      <c r="G239" s="7"/>
      <c r="H239" s="7"/>
      <c r="I239" s="7"/>
      <c r="J239" s="7"/>
      <c r="K239" s="1"/>
      <c r="L239" s="17"/>
      <c r="M239" s="17"/>
      <c r="N239" s="188" t="s">
        <v>31</v>
      </c>
      <c r="O239" s="187">
        <v>100</v>
      </c>
      <c r="P239" s="187">
        <v>200</v>
      </c>
    </row>
    <row r="240" spans="1:52" ht="145" hidden="1" x14ac:dyDescent="0.35">
      <c r="A240" s="81"/>
      <c r="B240" s="197"/>
      <c r="C240" s="15"/>
      <c r="D240" s="15"/>
      <c r="E240" s="7"/>
      <c r="F240" s="7"/>
      <c r="G240" s="7"/>
      <c r="H240" s="7"/>
      <c r="I240" s="7"/>
      <c r="J240" s="7"/>
      <c r="K240" s="1"/>
      <c r="L240" s="17"/>
      <c r="M240" s="17"/>
      <c r="N240" s="188" t="s">
        <v>150</v>
      </c>
      <c r="O240" s="187">
        <v>200</v>
      </c>
      <c r="P240" s="187">
        <v>600</v>
      </c>
    </row>
    <row r="241" spans="1:24" ht="130.5" hidden="1" x14ac:dyDescent="0.35">
      <c r="A241" s="81"/>
      <c r="B241" s="197"/>
      <c r="C241" s="15"/>
      <c r="D241" s="15"/>
      <c r="E241" s="7"/>
      <c r="F241" s="7"/>
      <c r="G241" s="7"/>
      <c r="H241" s="7"/>
      <c r="I241" s="7"/>
      <c r="J241" s="7"/>
      <c r="K241" s="1"/>
      <c r="L241" s="17"/>
      <c r="M241" s="17"/>
      <c r="N241" s="188" t="s">
        <v>83</v>
      </c>
      <c r="O241" s="187">
        <v>600</v>
      </c>
      <c r="P241" s="187">
        <v>1500</v>
      </c>
    </row>
    <row r="242" spans="1:24" ht="101.5" hidden="1" x14ac:dyDescent="0.35">
      <c r="A242" s="81"/>
      <c r="B242" s="197"/>
      <c r="C242" s="15"/>
      <c r="D242" s="15"/>
      <c r="E242" s="7"/>
      <c r="F242" s="7"/>
      <c r="G242" s="7"/>
      <c r="H242" s="7"/>
      <c r="I242" s="7"/>
      <c r="J242" s="7"/>
      <c r="K242" s="1"/>
      <c r="L242" s="17"/>
      <c r="M242" s="17"/>
      <c r="N242" s="188" t="s">
        <v>437</v>
      </c>
      <c r="O242" s="187">
        <v>1500</v>
      </c>
      <c r="P242" s="187">
        <v>3500</v>
      </c>
    </row>
    <row r="243" spans="1:24" s="187" customFormat="1" hidden="1" x14ac:dyDescent="0.35">
      <c r="A243" s="81"/>
      <c r="B243" s="197"/>
      <c r="C243" s="15"/>
      <c r="D243" s="15"/>
      <c r="E243" s="7"/>
      <c r="F243" s="7"/>
      <c r="G243" s="7"/>
      <c r="H243" s="7"/>
      <c r="I243" s="7"/>
      <c r="J243" s="7"/>
      <c r="K243" s="6"/>
      <c r="L243" s="17"/>
      <c r="M243" s="17"/>
      <c r="N243" s="187" t="s">
        <v>6</v>
      </c>
    </row>
    <row r="244" spans="1:24" s="187" customFormat="1" hidden="1" x14ac:dyDescent="0.35">
      <c r="A244" s="81"/>
      <c r="B244" s="197"/>
      <c r="C244" s="15"/>
      <c r="D244" s="15"/>
      <c r="E244" s="7"/>
      <c r="F244" s="7"/>
      <c r="G244" s="7"/>
      <c r="H244" s="7"/>
      <c r="I244" s="7"/>
      <c r="J244" s="7"/>
      <c r="K244" s="7"/>
      <c r="L244" s="17"/>
      <c r="M244" s="17"/>
    </row>
    <row r="245" spans="1:24" s="187" customFormat="1" ht="15" thickBot="1" x14ac:dyDescent="0.4">
      <c r="A245" s="82" t="s">
        <v>256</v>
      </c>
      <c r="B245" s="197" t="s">
        <v>256</v>
      </c>
      <c r="C245" s="15"/>
      <c r="D245" s="19"/>
      <c r="E245" s="20"/>
      <c r="F245" s="20"/>
      <c r="G245" s="20"/>
      <c r="H245" s="20"/>
      <c r="I245" s="20"/>
      <c r="J245" s="20"/>
      <c r="K245" s="20"/>
      <c r="L245" s="21"/>
      <c r="M245" s="17"/>
      <c r="O245" s="189"/>
      <c r="P245" s="189"/>
      <c r="Q245" s="189"/>
      <c r="R245" s="189"/>
      <c r="S245" s="189"/>
      <c r="T245" s="189"/>
      <c r="U245" s="189"/>
      <c r="X245" s="190"/>
    </row>
    <row r="246" spans="1:24" ht="15" thickBot="1" x14ac:dyDescent="0.4">
      <c r="A246" s="81" t="s">
        <v>256</v>
      </c>
      <c r="B246" s="197" t="s">
        <v>256</v>
      </c>
      <c r="C246" s="15"/>
      <c r="D246" s="7"/>
      <c r="E246" s="7"/>
      <c r="F246" s="7"/>
      <c r="G246" s="7"/>
      <c r="H246" s="7"/>
      <c r="I246" s="7"/>
      <c r="J246" s="7"/>
      <c r="K246" s="7"/>
      <c r="L246" s="7"/>
      <c r="M246" s="17"/>
    </row>
    <row r="247" spans="1:24" ht="8.4" customHeight="1" thickBot="1" x14ac:dyDescent="0.4">
      <c r="A247" s="81" t="s">
        <v>256</v>
      </c>
      <c r="B247" s="197" t="s">
        <v>256</v>
      </c>
      <c r="C247" s="15"/>
      <c r="D247" s="12"/>
      <c r="E247" s="13"/>
      <c r="F247" s="13"/>
      <c r="G247" s="13"/>
      <c r="H247" s="13"/>
      <c r="I247" s="13"/>
      <c r="J247" s="13"/>
      <c r="K247" s="13"/>
      <c r="L247" s="14"/>
      <c r="M247" s="17"/>
    </row>
    <row r="248" spans="1:24" ht="19" thickBot="1" x14ac:dyDescent="0.5">
      <c r="A248" s="81" t="s">
        <v>256</v>
      </c>
      <c r="B248" s="197" t="s">
        <v>256</v>
      </c>
      <c r="C248" s="15"/>
      <c r="D248" s="15"/>
      <c r="E248" s="24" t="s">
        <v>84</v>
      </c>
      <c r="F248" s="7"/>
      <c r="G248" s="32" t="s">
        <v>251</v>
      </c>
      <c r="H248" s="25" t="s">
        <v>79</v>
      </c>
      <c r="I248" s="7"/>
      <c r="J248" s="7"/>
      <c r="K248" s="16" t="s">
        <v>10</v>
      </c>
      <c r="L248" s="17"/>
      <c r="M248" s="17"/>
    </row>
    <row r="249" spans="1:24" ht="140.4" customHeight="1" thickBot="1" x14ac:dyDescent="0.4">
      <c r="A249" s="81" t="s">
        <v>256</v>
      </c>
      <c r="B249" s="197" t="s">
        <v>256</v>
      </c>
      <c r="C249" s="15"/>
      <c r="D249" s="15"/>
      <c r="E249" s="7"/>
      <c r="F249" s="7"/>
      <c r="G249" s="7"/>
      <c r="H249" s="7"/>
      <c r="I249" s="7"/>
      <c r="J249" s="7"/>
      <c r="K249" s="2" t="str">
        <f>IF(AND(G248&gt;=O250,G248&lt;=P250),N250,IF(AND(G248&gt;=O251,G248&lt;=P251),N251,IF(AND(G248&gt;=O252,G248&lt;=P252),N252,IF(AND(G248&gt;=O253,G248&lt;=P253),N253,IF(AND(G248&gt;=O254,G248&lt;=P254),N254,IF(AND(G248&gt;=O255,G248&lt;=P255),N255,IF(AND(G248&gt;=O256,G248&lt;=P256),N256,N257)))))))</f>
        <v>Verify Data Entry</v>
      </c>
      <c r="L249" s="17"/>
      <c r="M249" s="17"/>
      <c r="O249" s="187" t="s">
        <v>0</v>
      </c>
      <c r="P249" s="187" t="s">
        <v>1</v>
      </c>
    </row>
    <row r="250" spans="1:24" ht="145" hidden="1" x14ac:dyDescent="0.35">
      <c r="A250" s="81"/>
      <c r="B250" s="197"/>
      <c r="C250" s="15"/>
      <c r="D250" s="15"/>
      <c r="E250" s="7"/>
      <c r="F250" s="7"/>
      <c r="G250" s="7"/>
      <c r="H250" s="7"/>
      <c r="I250" s="7"/>
      <c r="J250" s="7"/>
      <c r="K250" s="1"/>
      <c r="L250" s="17"/>
      <c r="M250" s="17"/>
      <c r="N250" s="188" t="s">
        <v>151</v>
      </c>
      <c r="O250" s="187">
        <v>0</v>
      </c>
      <c r="P250" s="187">
        <v>40</v>
      </c>
    </row>
    <row r="251" spans="1:24" ht="87" hidden="1" x14ac:dyDescent="0.35">
      <c r="A251" s="81"/>
      <c r="B251" s="197"/>
      <c r="C251" s="15"/>
      <c r="D251" s="15"/>
      <c r="E251" s="7"/>
      <c r="F251" s="7"/>
      <c r="G251" s="7"/>
      <c r="H251" s="7"/>
      <c r="I251" s="7"/>
      <c r="J251" s="7"/>
      <c r="K251" s="1"/>
      <c r="L251" s="17"/>
      <c r="M251" s="17"/>
      <c r="N251" s="188" t="s">
        <v>86</v>
      </c>
      <c r="O251" s="187">
        <v>40</v>
      </c>
      <c r="P251" s="187">
        <v>80</v>
      </c>
    </row>
    <row r="252" spans="1:24" ht="43.5" hidden="1" x14ac:dyDescent="0.35">
      <c r="A252" s="81"/>
      <c r="B252" s="197"/>
      <c r="C252" s="15"/>
      <c r="D252" s="15"/>
      <c r="E252" s="7"/>
      <c r="F252" s="7"/>
      <c r="G252" s="7"/>
      <c r="H252" s="7"/>
      <c r="I252" s="7"/>
      <c r="J252" s="7"/>
      <c r="K252" s="1"/>
      <c r="L252" s="17"/>
      <c r="M252" s="17"/>
      <c r="N252" s="188" t="s">
        <v>85</v>
      </c>
      <c r="O252" s="187">
        <v>80</v>
      </c>
      <c r="P252" s="187">
        <v>100</v>
      </c>
    </row>
    <row r="253" spans="1:24" hidden="1" x14ac:dyDescent="0.35">
      <c r="A253" s="81"/>
      <c r="B253" s="197"/>
      <c r="C253" s="15"/>
      <c r="D253" s="15"/>
      <c r="E253" s="7"/>
      <c r="F253" s="7"/>
      <c r="G253" s="7"/>
      <c r="H253" s="7"/>
      <c r="I253" s="7"/>
      <c r="J253" s="7"/>
      <c r="K253" s="1"/>
      <c r="L253" s="17"/>
      <c r="M253" s="17"/>
      <c r="N253" s="188" t="s">
        <v>31</v>
      </c>
      <c r="O253" s="187">
        <v>80</v>
      </c>
      <c r="P253" s="187">
        <v>250</v>
      </c>
    </row>
    <row r="254" spans="1:24" ht="145" hidden="1" x14ac:dyDescent="0.35">
      <c r="A254" s="81"/>
      <c r="B254" s="197"/>
      <c r="C254" s="15"/>
      <c r="D254" s="15"/>
      <c r="E254" s="7"/>
      <c r="F254" s="7"/>
      <c r="G254" s="7"/>
      <c r="H254" s="7"/>
      <c r="I254" s="7"/>
      <c r="J254" s="7"/>
      <c r="K254" s="1"/>
      <c r="L254" s="17"/>
      <c r="M254" s="17"/>
      <c r="N254" s="188" t="s">
        <v>152</v>
      </c>
      <c r="O254" s="187">
        <v>250</v>
      </c>
      <c r="P254" s="187">
        <v>400</v>
      </c>
    </row>
    <row r="255" spans="1:24" ht="116" hidden="1" x14ac:dyDescent="0.35">
      <c r="A255" s="81"/>
      <c r="B255" s="197"/>
      <c r="C255" s="15"/>
      <c r="D255" s="15"/>
      <c r="E255" s="7"/>
      <c r="F255" s="7"/>
      <c r="G255" s="7"/>
      <c r="H255" s="7"/>
      <c r="I255" s="7"/>
      <c r="J255" s="7"/>
      <c r="K255" s="1"/>
      <c r="L255" s="17"/>
      <c r="M255" s="17"/>
      <c r="N255" s="188" t="s">
        <v>153</v>
      </c>
      <c r="O255" s="187">
        <v>400</v>
      </c>
      <c r="P255" s="187">
        <v>2000</v>
      </c>
    </row>
    <row r="256" spans="1:24" ht="127.25" hidden="1" customHeight="1" x14ac:dyDescent="0.35">
      <c r="A256" s="81"/>
      <c r="B256" s="197"/>
      <c r="C256" s="15"/>
      <c r="D256" s="15"/>
      <c r="E256" s="7"/>
      <c r="F256" s="7"/>
      <c r="G256" s="7"/>
      <c r="H256" s="7"/>
      <c r="I256" s="7"/>
      <c r="J256" s="7"/>
      <c r="K256" s="1"/>
      <c r="L256" s="17"/>
      <c r="M256" s="17"/>
      <c r="N256" s="188" t="s">
        <v>381</v>
      </c>
      <c r="O256" s="187">
        <v>2000</v>
      </c>
      <c r="P256" s="187">
        <v>50000</v>
      </c>
    </row>
    <row r="257" spans="1:24" hidden="1" x14ac:dyDescent="0.35">
      <c r="A257" s="81"/>
      <c r="B257" s="197"/>
      <c r="C257" s="15"/>
      <c r="D257" s="15"/>
      <c r="E257" s="7"/>
      <c r="F257" s="7"/>
      <c r="G257" s="7"/>
      <c r="H257" s="7"/>
      <c r="I257" s="7"/>
      <c r="J257" s="7"/>
      <c r="K257" s="6"/>
      <c r="L257" s="17"/>
      <c r="M257" s="17"/>
      <c r="N257" s="187" t="s">
        <v>6</v>
      </c>
    </row>
    <row r="258" spans="1:24" hidden="1" x14ac:dyDescent="0.35">
      <c r="A258" s="81"/>
      <c r="B258" s="197"/>
      <c r="C258" s="15"/>
      <c r="D258" s="15"/>
      <c r="E258" s="7"/>
      <c r="F258" s="7"/>
      <c r="G258" s="7"/>
      <c r="H258" s="7"/>
      <c r="I258" s="7"/>
      <c r="J258" s="7"/>
      <c r="K258" s="7"/>
      <c r="L258" s="17"/>
      <c r="M258" s="17"/>
    </row>
    <row r="259" spans="1:24" ht="15" thickBot="1" x14ac:dyDescent="0.4">
      <c r="A259" s="82" t="s">
        <v>256</v>
      </c>
      <c r="B259" s="197" t="s">
        <v>256</v>
      </c>
      <c r="C259" s="15"/>
      <c r="D259" s="19"/>
      <c r="E259" s="20"/>
      <c r="F259" s="20"/>
      <c r="G259" s="20"/>
      <c r="H259" s="20"/>
      <c r="I259" s="20"/>
      <c r="J259" s="20"/>
      <c r="K259" s="20"/>
      <c r="L259" s="21"/>
      <c r="M259" s="17"/>
      <c r="O259" s="189"/>
      <c r="P259" s="189"/>
      <c r="Q259" s="189"/>
      <c r="R259" s="189"/>
      <c r="S259" s="189"/>
      <c r="T259" s="189"/>
      <c r="U259" s="189"/>
      <c r="X259" s="190"/>
    </row>
    <row r="260" spans="1:24" ht="15" thickBot="1" x14ac:dyDescent="0.4">
      <c r="A260" s="81" t="s">
        <v>256</v>
      </c>
      <c r="B260" s="197" t="s">
        <v>256</v>
      </c>
      <c r="C260" s="15"/>
      <c r="D260" s="7"/>
      <c r="E260" s="7"/>
      <c r="F260" s="7"/>
      <c r="G260" s="7"/>
      <c r="H260" s="7"/>
      <c r="I260" s="7"/>
      <c r="J260" s="7"/>
      <c r="K260" s="7"/>
      <c r="L260" s="7"/>
      <c r="M260" s="17"/>
    </row>
    <row r="261" spans="1:24" ht="8.4" customHeight="1" thickBot="1" x14ac:dyDescent="0.4">
      <c r="A261" s="81" t="s">
        <v>256</v>
      </c>
      <c r="B261" s="197" t="s">
        <v>256</v>
      </c>
      <c r="C261" s="15"/>
      <c r="D261" s="12"/>
      <c r="E261" s="13"/>
      <c r="F261" s="13"/>
      <c r="G261" s="13"/>
      <c r="H261" s="13"/>
      <c r="I261" s="13"/>
      <c r="J261" s="13"/>
      <c r="K261" s="13"/>
      <c r="L261" s="14"/>
      <c r="M261" s="17"/>
    </row>
    <row r="262" spans="1:24" ht="19" thickBot="1" x14ac:dyDescent="0.5">
      <c r="A262" s="81" t="s">
        <v>256</v>
      </c>
      <c r="B262" s="197" t="s">
        <v>256</v>
      </c>
      <c r="C262" s="15"/>
      <c r="D262" s="15"/>
      <c r="E262" s="24" t="s">
        <v>87</v>
      </c>
      <c r="F262" s="7"/>
      <c r="G262" s="32" t="s">
        <v>251</v>
      </c>
      <c r="H262" s="25" t="s">
        <v>79</v>
      </c>
      <c r="I262" s="7"/>
      <c r="J262" s="7"/>
      <c r="K262" s="16" t="s">
        <v>10</v>
      </c>
      <c r="L262" s="17"/>
      <c r="M262" s="17"/>
    </row>
    <row r="263" spans="1:24" ht="123.65" customHeight="1" thickBot="1" x14ac:dyDescent="0.4">
      <c r="A263" s="81" t="s">
        <v>256</v>
      </c>
      <c r="B263" s="197" t="s">
        <v>256</v>
      </c>
      <c r="C263" s="15"/>
      <c r="D263" s="15"/>
      <c r="E263" s="7"/>
      <c r="F263" s="7"/>
      <c r="G263" s="7"/>
      <c r="H263" s="7"/>
      <c r="I263" s="7"/>
      <c r="J263" s="7"/>
      <c r="K263" s="2" t="str">
        <f>IF(AND(G262&gt;=O264,G262&lt;=P264),N264,IF(AND(G262&gt;=O265,G262&lt;=P265),N265,IF(AND(G262&gt;=O266,G262&lt;=P266),N266,IF(AND(G262&gt;=O267,G262&lt;=P267),N267,IF(AND(G262&gt;=O268,G262&lt;=P268),N268,IF(AND(G262&gt;=O269,G262&lt;=P269),N269,N270))))))</f>
        <v>Verify Data Entry</v>
      </c>
      <c r="L263" s="17"/>
      <c r="M263" s="17"/>
      <c r="O263" s="187" t="s">
        <v>0</v>
      </c>
      <c r="P263" s="187" t="s">
        <v>1</v>
      </c>
    </row>
    <row r="264" spans="1:24" ht="116" hidden="1" x14ac:dyDescent="0.35">
      <c r="A264" s="81"/>
      <c r="B264" s="197"/>
      <c r="C264" s="15"/>
      <c r="D264" s="15"/>
      <c r="E264" s="7"/>
      <c r="F264" s="7"/>
      <c r="G264" s="7"/>
      <c r="H264" s="7"/>
      <c r="I264" s="7"/>
      <c r="J264" s="7"/>
      <c r="K264" s="1"/>
      <c r="L264" s="17"/>
      <c r="M264" s="17"/>
      <c r="N264" s="188" t="s">
        <v>90</v>
      </c>
      <c r="O264" s="187">
        <v>0</v>
      </c>
      <c r="P264" s="187">
        <v>25</v>
      </c>
    </row>
    <row r="265" spans="1:24" ht="130.5" hidden="1" x14ac:dyDescent="0.35">
      <c r="A265" s="81"/>
      <c r="B265" s="197"/>
      <c r="C265" s="15"/>
      <c r="D265" s="15"/>
      <c r="E265" s="7"/>
      <c r="F265" s="7"/>
      <c r="G265" s="7"/>
      <c r="H265" s="7"/>
      <c r="I265" s="7"/>
      <c r="J265" s="7"/>
      <c r="K265" s="1"/>
      <c r="L265" s="17"/>
      <c r="M265" s="17"/>
      <c r="N265" s="188" t="s">
        <v>89</v>
      </c>
      <c r="O265" s="187">
        <v>25</v>
      </c>
      <c r="P265" s="187">
        <v>75</v>
      </c>
    </row>
    <row r="266" spans="1:24" ht="87" hidden="1" x14ac:dyDescent="0.35">
      <c r="A266" s="81"/>
      <c r="B266" s="197"/>
      <c r="C266" s="15"/>
      <c r="D266" s="15"/>
      <c r="E266" s="7"/>
      <c r="F266" s="7"/>
      <c r="G266" s="7"/>
      <c r="H266" s="7"/>
      <c r="I266" s="7"/>
      <c r="J266" s="7"/>
      <c r="K266" s="1"/>
      <c r="L266" s="17"/>
      <c r="M266" s="17"/>
      <c r="N266" s="188" t="s">
        <v>88</v>
      </c>
      <c r="O266" s="187">
        <v>75</v>
      </c>
      <c r="P266" s="187">
        <v>95</v>
      </c>
    </row>
    <row r="267" spans="1:24" ht="87" hidden="1" x14ac:dyDescent="0.35">
      <c r="A267" s="81"/>
      <c r="B267" s="197"/>
      <c r="C267" s="15"/>
      <c r="D267" s="15"/>
      <c r="E267" s="7"/>
      <c r="F267" s="7"/>
      <c r="G267" s="7"/>
      <c r="H267" s="7"/>
      <c r="I267" s="7"/>
      <c r="J267" s="7"/>
      <c r="K267" s="1"/>
      <c r="L267" s="17"/>
      <c r="M267" s="17"/>
      <c r="N267" s="188" t="s">
        <v>91</v>
      </c>
      <c r="O267" s="187">
        <v>95</v>
      </c>
      <c r="P267" s="187">
        <v>150</v>
      </c>
    </row>
    <row r="268" spans="1:24" ht="116" hidden="1" x14ac:dyDescent="0.35">
      <c r="A268" s="81"/>
      <c r="B268" s="197"/>
      <c r="C268" s="15"/>
      <c r="D268" s="15"/>
      <c r="E268" s="7"/>
      <c r="F268" s="7"/>
      <c r="G268" s="7"/>
      <c r="H268" s="7"/>
      <c r="I268" s="7"/>
      <c r="J268" s="7"/>
      <c r="K268" s="1"/>
      <c r="L268" s="17"/>
      <c r="M268" s="17"/>
      <c r="N268" s="188" t="s">
        <v>92</v>
      </c>
      <c r="O268" s="187">
        <v>150</v>
      </c>
      <c r="P268" s="187">
        <v>500</v>
      </c>
    </row>
    <row r="269" spans="1:24" ht="116" hidden="1" x14ac:dyDescent="0.35">
      <c r="A269" s="81"/>
      <c r="B269" s="197"/>
      <c r="C269" s="15"/>
      <c r="D269" s="15"/>
      <c r="E269" s="7"/>
      <c r="F269" s="7"/>
      <c r="G269" s="7"/>
      <c r="H269" s="7"/>
      <c r="I269" s="7"/>
      <c r="J269" s="7"/>
      <c r="K269" s="1"/>
      <c r="L269" s="17"/>
      <c r="M269" s="17"/>
      <c r="N269" s="188" t="s">
        <v>368</v>
      </c>
      <c r="O269" s="187">
        <v>500</v>
      </c>
      <c r="P269" s="187">
        <v>1500</v>
      </c>
    </row>
    <row r="270" spans="1:24" hidden="1" x14ac:dyDescent="0.35">
      <c r="A270" s="81"/>
      <c r="B270" s="197"/>
      <c r="C270" s="15"/>
      <c r="D270" s="15"/>
      <c r="E270" s="7"/>
      <c r="F270" s="7"/>
      <c r="G270" s="7"/>
      <c r="H270" s="7"/>
      <c r="I270" s="7"/>
      <c r="J270" s="7"/>
      <c r="K270" s="6"/>
      <c r="L270" s="17"/>
      <c r="M270" s="17"/>
      <c r="N270" s="187" t="s">
        <v>6</v>
      </c>
    </row>
    <row r="271" spans="1:24" x14ac:dyDescent="0.35">
      <c r="A271" s="81" t="s">
        <v>256</v>
      </c>
      <c r="B271" s="197" t="s">
        <v>256</v>
      </c>
      <c r="C271" s="15"/>
      <c r="D271" s="15"/>
      <c r="E271" s="7"/>
      <c r="F271" s="7"/>
      <c r="G271" s="7"/>
      <c r="H271" s="7"/>
      <c r="I271" s="7"/>
      <c r="J271" s="7"/>
      <c r="K271" s="7"/>
      <c r="L271" s="17"/>
      <c r="M271" s="17"/>
    </row>
    <row r="272" spans="1:24" ht="99" customHeight="1" x14ac:dyDescent="0.35">
      <c r="A272" s="81" t="s">
        <v>256</v>
      </c>
      <c r="B272" s="197" t="s">
        <v>256</v>
      </c>
      <c r="C272" s="15"/>
      <c r="D272" s="15"/>
      <c r="E272" s="226" t="str">
        <f>IF(AND(G262&gt;=0,G262&lt;=95),N273,IF(AND(G262&gt;=95,G262&lt;=1800),N274,N275))</f>
        <v>Verify Data Entry</v>
      </c>
      <c r="F272" s="226"/>
      <c r="G272" s="226"/>
      <c r="H272" s="226"/>
      <c r="I272" s="226"/>
      <c r="J272" s="226"/>
      <c r="K272" s="226"/>
      <c r="L272" s="17"/>
      <c r="M272" s="17"/>
    </row>
    <row r="273" spans="1:24" ht="130.5" hidden="1" x14ac:dyDescent="0.35">
      <c r="A273" s="81"/>
      <c r="B273" s="197"/>
      <c r="C273" s="15"/>
      <c r="D273" s="15"/>
      <c r="E273" s="18"/>
      <c r="F273" s="7"/>
      <c r="G273" s="4"/>
      <c r="H273" s="7"/>
      <c r="I273" s="7"/>
      <c r="J273" s="7"/>
      <c r="K273" s="7"/>
      <c r="L273" s="17"/>
      <c r="M273" s="17"/>
      <c r="N273" s="188" t="s">
        <v>126</v>
      </c>
    </row>
    <row r="274" spans="1:24" hidden="1" x14ac:dyDescent="0.35">
      <c r="A274" s="81"/>
      <c r="B274" s="197"/>
      <c r="C274" s="15"/>
      <c r="D274" s="15"/>
      <c r="E274" s="7"/>
      <c r="F274" s="7"/>
      <c r="G274" s="7"/>
      <c r="H274" s="7"/>
      <c r="I274" s="7"/>
      <c r="J274" s="7"/>
      <c r="K274" s="7"/>
      <c r="L274" s="17"/>
      <c r="M274" s="17"/>
      <c r="N274" s="188" t="s">
        <v>93</v>
      </c>
    </row>
    <row r="275" spans="1:24" hidden="1" x14ac:dyDescent="0.35">
      <c r="A275" s="81"/>
      <c r="B275" s="197"/>
      <c r="C275" s="15"/>
      <c r="D275" s="15"/>
      <c r="E275" s="7"/>
      <c r="F275" s="7"/>
      <c r="G275" s="7"/>
      <c r="H275" s="7"/>
      <c r="I275" s="7"/>
      <c r="J275" s="7"/>
      <c r="K275" s="7"/>
      <c r="L275" s="17"/>
      <c r="M275" s="17"/>
      <c r="N275" s="188" t="s">
        <v>6</v>
      </c>
    </row>
    <row r="276" spans="1:24" hidden="1" x14ac:dyDescent="0.35">
      <c r="A276" s="81"/>
      <c r="B276" s="197"/>
      <c r="C276" s="15"/>
      <c r="D276" s="15"/>
      <c r="E276" s="7"/>
      <c r="F276" s="7"/>
      <c r="G276" s="7"/>
      <c r="H276" s="7"/>
      <c r="I276" s="7"/>
      <c r="J276" s="7"/>
      <c r="K276" s="7"/>
      <c r="L276" s="17"/>
      <c r="M276" s="17"/>
      <c r="N276" s="188"/>
      <c r="O276" s="189"/>
      <c r="P276" s="189"/>
      <c r="Q276" s="189"/>
      <c r="R276" s="189"/>
      <c r="S276" s="189"/>
      <c r="T276" s="189"/>
      <c r="U276" s="189"/>
    </row>
    <row r="277" spans="1:24" ht="15" thickBot="1" x14ac:dyDescent="0.4">
      <c r="A277" s="82" t="s">
        <v>256</v>
      </c>
      <c r="B277" s="197" t="s">
        <v>256</v>
      </c>
      <c r="C277" s="15"/>
      <c r="D277" s="19"/>
      <c r="E277" s="20"/>
      <c r="F277" s="20"/>
      <c r="G277" s="20"/>
      <c r="H277" s="20"/>
      <c r="I277" s="20"/>
      <c r="J277" s="20"/>
      <c r="K277" s="20"/>
      <c r="L277" s="21"/>
      <c r="M277" s="17"/>
      <c r="O277" s="189"/>
      <c r="P277" s="189"/>
      <c r="Q277" s="189"/>
      <c r="R277" s="189"/>
      <c r="S277" s="189"/>
      <c r="T277" s="189"/>
      <c r="U277" s="189"/>
      <c r="X277" s="190"/>
    </row>
    <row r="278" spans="1:24" ht="15" thickBot="1" x14ac:dyDescent="0.4">
      <c r="A278" s="81" t="s">
        <v>256</v>
      </c>
      <c r="B278" s="197" t="s">
        <v>256</v>
      </c>
      <c r="C278" s="15"/>
      <c r="D278" s="7"/>
      <c r="E278" s="7"/>
      <c r="F278" s="7"/>
      <c r="G278" s="7"/>
      <c r="H278" s="7"/>
      <c r="I278" s="7"/>
      <c r="J278" s="7"/>
      <c r="K278" s="7"/>
      <c r="L278" s="7"/>
      <c r="M278" s="17"/>
      <c r="O278" s="189"/>
      <c r="P278" s="189"/>
      <c r="Q278" s="189"/>
      <c r="R278" s="189"/>
      <c r="S278" s="189"/>
      <c r="T278" s="189"/>
      <c r="U278" s="189"/>
    </row>
    <row r="279" spans="1:24" ht="8.4" customHeight="1" thickBot="1" x14ac:dyDescent="0.4">
      <c r="A279" s="81" t="s">
        <v>256</v>
      </c>
      <c r="B279" s="197" t="s">
        <v>256</v>
      </c>
      <c r="C279" s="15"/>
      <c r="D279" s="12"/>
      <c r="E279" s="13"/>
      <c r="F279" s="13"/>
      <c r="G279" s="13"/>
      <c r="H279" s="13"/>
      <c r="I279" s="13"/>
      <c r="J279" s="13"/>
      <c r="K279" s="13"/>
      <c r="L279" s="14"/>
      <c r="M279" s="17"/>
    </row>
    <row r="280" spans="1:24" ht="19" thickBot="1" x14ac:dyDescent="0.5">
      <c r="A280" s="81" t="s">
        <v>256</v>
      </c>
      <c r="B280" s="197" t="s">
        <v>256</v>
      </c>
      <c r="C280" s="15"/>
      <c r="D280" s="15"/>
      <c r="E280" s="24" t="s">
        <v>94</v>
      </c>
      <c r="F280" s="7"/>
      <c r="G280" s="32" t="s">
        <v>251</v>
      </c>
      <c r="H280" s="25" t="s">
        <v>79</v>
      </c>
      <c r="I280" s="7"/>
      <c r="J280" s="7"/>
      <c r="K280" s="16" t="s">
        <v>10</v>
      </c>
      <c r="L280" s="17"/>
      <c r="M280" s="17"/>
    </row>
    <row r="281" spans="1:24" ht="174.65" customHeight="1" thickBot="1" x14ac:dyDescent="0.4">
      <c r="A281" s="81" t="s">
        <v>256</v>
      </c>
      <c r="B281" s="197" t="s">
        <v>256</v>
      </c>
      <c r="C281" s="15"/>
      <c r="D281" s="15"/>
      <c r="E281" s="7"/>
      <c r="F281" s="7"/>
      <c r="G281" s="7"/>
      <c r="H281" s="7"/>
      <c r="I281" s="7"/>
      <c r="J281" s="7"/>
      <c r="K281" s="2" t="str">
        <f>IF(AND(G280&gt;=O282,G280&lt;=P282),N282,IF(AND(G280&gt;=O283,G280&lt;=P283),N283,IF(AND(G280&gt;=O284,G280&lt;=P284),N284,IF(AND(G280&gt;=O285,G280&lt;=P285),N285,IF(AND(G280&gt;=O286,G280&lt;=P286),N286,IF(AND(G280&gt;=O287,G280&lt;=P287),N287,IF(AND(G280&gt;=O288,G280&lt;=P288),N288,N289)))))))</f>
        <v>Verify Data Entry</v>
      </c>
      <c r="L281" s="17"/>
      <c r="M281" s="17"/>
      <c r="O281" s="187" t="s">
        <v>0</v>
      </c>
      <c r="P281" s="187" t="s">
        <v>1</v>
      </c>
    </row>
    <row r="282" spans="1:24" ht="159.5" hidden="1" x14ac:dyDescent="0.35">
      <c r="A282" s="81"/>
      <c r="B282" s="197"/>
      <c r="C282" s="15"/>
      <c r="D282" s="15"/>
      <c r="E282" s="7"/>
      <c r="F282" s="7"/>
      <c r="G282" s="7"/>
      <c r="H282" s="7"/>
      <c r="I282" s="7"/>
      <c r="J282" s="7"/>
      <c r="K282" s="1"/>
      <c r="L282" s="17"/>
      <c r="M282" s="17"/>
      <c r="N282" s="188" t="s">
        <v>382</v>
      </c>
      <c r="O282" s="187">
        <v>0</v>
      </c>
      <c r="P282" s="187">
        <v>4</v>
      </c>
    </row>
    <row r="283" spans="1:24" ht="72.5" hidden="1" x14ac:dyDescent="0.35">
      <c r="A283" s="81"/>
      <c r="B283" s="197"/>
      <c r="C283" s="15"/>
      <c r="D283" s="15"/>
      <c r="E283" s="7"/>
      <c r="F283" s="7"/>
      <c r="G283" s="7"/>
      <c r="H283" s="7"/>
      <c r="I283" s="7"/>
      <c r="J283" s="7"/>
      <c r="K283" s="1"/>
      <c r="L283" s="17"/>
      <c r="M283" s="17"/>
      <c r="N283" s="188" t="s">
        <v>375</v>
      </c>
      <c r="O283" s="187">
        <v>4</v>
      </c>
      <c r="P283" s="187">
        <v>8</v>
      </c>
    </row>
    <row r="284" spans="1:24" ht="29" hidden="1" x14ac:dyDescent="0.35">
      <c r="A284" s="81"/>
      <c r="B284" s="197"/>
      <c r="C284" s="15"/>
      <c r="D284" s="15"/>
      <c r="E284" s="7"/>
      <c r="F284" s="7"/>
      <c r="G284" s="7"/>
      <c r="H284" s="7"/>
      <c r="I284" s="7"/>
      <c r="J284" s="7"/>
      <c r="K284" s="1"/>
      <c r="L284" s="17"/>
      <c r="M284" s="17"/>
      <c r="N284" s="188" t="s">
        <v>96</v>
      </c>
      <c r="O284" s="187">
        <v>8</v>
      </c>
      <c r="P284" s="187">
        <v>13</v>
      </c>
    </row>
    <row r="285" spans="1:24" ht="58" hidden="1" x14ac:dyDescent="0.35">
      <c r="A285" s="81"/>
      <c r="B285" s="197"/>
      <c r="C285" s="15"/>
      <c r="D285" s="15"/>
      <c r="E285" s="7"/>
      <c r="F285" s="7"/>
      <c r="G285" s="7"/>
      <c r="H285" s="7"/>
      <c r="I285" s="7"/>
      <c r="J285" s="7"/>
      <c r="K285" s="1"/>
      <c r="L285" s="17"/>
      <c r="M285" s="17"/>
      <c r="N285" s="188" t="s">
        <v>95</v>
      </c>
      <c r="O285" s="187">
        <v>13</v>
      </c>
      <c r="P285" s="187">
        <v>15</v>
      </c>
    </row>
    <row r="286" spans="1:24" ht="101.5" hidden="1" x14ac:dyDescent="0.35">
      <c r="A286" s="81"/>
      <c r="B286" s="197"/>
      <c r="C286" s="15"/>
      <c r="D286" s="15"/>
      <c r="E286" s="7"/>
      <c r="F286" s="7"/>
      <c r="G286" s="7"/>
      <c r="H286" s="7"/>
      <c r="I286" s="7"/>
      <c r="J286" s="7"/>
      <c r="K286" s="1"/>
      <c r="L286" s="17"/>
      <c r="M286" s="17"/>
      <c r="N286" s="188" t="s">
        <v>154</v>
      </c>
      <c r="O286" s="187">
        <v>15</v>
      </c>
      <c r="P286" s="187">
        <v>30</v>
      </c>
    </row>
    <row r="287" spans="1:24" ht="87" hidden="1" x14ac:dyDescent="0.35">
      <c r="A287" s="81"/>
      <c r="B287" s="197"/>
      <c r="C287" s="15"/>
      <c r="D287" s="15"/>
      <c r="E287" s="7"/>
      <c r="F287" s="7"/>
      <c r="G287" s="7"/>
      <c r="H287" s="7"/>
      <c r="I287" s="7"/>
      <c r="J287" s="7"/>
      <c r="K287" s="1"/>
      <c r="L287" s="17"/>
      <c r="M287" s="17"/>
      <c r="N287" s="188" t="s">
        <v>155</v>
      </c>
      <c r="O287" s="187">
        <v>30</v>
      </c>
      <c r="P287" s="187">
        <v>90</v>
      </c>
    </row>
    <row r="288" spans="1:24" ht="101.5" hidden="1" x14ac:dyDescent="0.35">
      <c r="A288" s="81"/>
      <c r="B288" s="197"/>
      <c r="C288" s="15"/>
      <c r="D288" s="15"/>
      <c r="E288" s="7"/>
      <c r="F288" s="7"/>
      <c r="G288" s="7"/>
      <c r="H288" s="7"/>
      <c r="I288" s="7"/>
      <c r="J288" s="7"/>
      <c r="K288" s="1"/>
      <c r="L288" s="17"/>
      <c r="M288" s="17"/>
      <c r="N288" s="188" t="s">
        <v>156</v>
      </c>
      <c r="O288" s="187">
        <v>90</v>
      </c>
      <c r="P288" s="187">
        <v>160</v>
      </c>
    </row>
    <row r="289" spans="1:24" hidden="1" x14ac:dyDescent="0.35">
      <c r="A289" s="81"/>
      <c r="B289" s="197"/>
      <c r="C289" s="15"/>
      <c r="D289" s="15"/>
      <c r="E289" s="7"/>
      <c r="F289" s="7"/>
      <c r="G289" s="7"/>
      <c r="H289" s="7"/>
      <c r="I289" s="7"/>
      <c r="J289" s="7"/>
      <c r="K289" s="6"/>
      <c r="L289" s="17"/>
      <c r="M289" s="17"/>
      <c r="N289" s="187" t="s">
        <v>6</v>
      </c>
    </row>
    <row r="290" spans="1:24" x14ac:dyDescent="0.35">
      <c r="A290" s="81" t="s">
        <v>256</v>
      </c>
      <c r="B290" s="197" t="s">
        <v>256</v>
      </c>
      <c r="C290" s="15"/>
      <c r="D290" s="15"/>
      <c r="E290" s="7"/>
      <c r="F290" s="7"/>
      <c r="G290" s="7"/>
      <c r="H290" s="7"/>
      <c r="I290" s="7"/>
      <c r="J290" s="7"/>
      <c r="K290" s="7"/>
      <c r="L290" s="17"/>
      <c r="M290" s="17"/>
    </row>
    <row r="291" spans="1:24" ht="17.399999999999999" customHeight="1" x14ac:dyDescent="0.35">
      <c r="A291" s="81" t="s">
        <v>256</v>
      </c>
      <c r="B291" s="197" t="s">
        <v>256</v>
      </c>
      <c r="C291" s="15"/>
      <c r="D291" s="15"/>
      <c r="E291" s="16" t="str">
        <f>IF(AND(G280&gt;=0,G280&lt;=8),N292,IF(AND(G280&gt;=8,G280&lt;=15),N291,IF(AND(G280&gt;=15,G280&lt;=160),N293,N294)))</f>
        <v>Verify Data Entry</v>
      </c>
      <c r="F291" s="7"/>
      <c r="G291" s="7"/>
      <c r="H291" s="7"/>
      <c r="I291" s="7"/>
      <c r="J291" s="7"/>
      <c r="K291" s="7"/>
      <c r="L291" s="17"/>
      <c r="M291" s="17"/>
      <c r="N291" s="188" t="s">
        <v>97</v>
      </c>
    </row>
    <row r="292" spans="1:24" ht="16.25" customHeight="1" x14ac:dyDescent="0.35">
      <c r="A292" s="81" t="s">
        <v>256</v>
      </c>
      <c r="B292" s="197" t="s">
        <v>256</v>
      </c>
      <c r="C292" s="15"/>
      <c r="D292" s="15"/>
      <c r="E292" s="18">
        <f>IF(AND(G280&gt;=0,G280&lt;=15),X297,IF(AND(G280&gt;=15),0))</f>
        <v>0</v>
      </c>
      <c r="F292" s="7" t="s">
        <v>109</v>
      </c>
      <c r="G292" s="4" t="s">
        <v>15</v>
      </c>
      <c r="H292" s="7">
        <f>IF(AND(G280&gt;=0,G280&lt;=15),W297,IF(AND(G280&gt;=15),0))</f>
        <v>0</v>
      </c>
      <c r="I292" s="7" t="s">
        <v>17</v>
      </c>
      <c r="J292" s="7"/>
      <c r="K292" s="7"/>
      <c r="L292" s="17"/>
      <c r="M292" s="17"/>
      <c r="N292" s="188" t="s">
        <v>98</v>
      </c>
    </row>
    <row r="293" spans="1:24" hidden="1" x14ac:dyDescent="0.35">
      <c r="A293" s="81"/>
      <c r="B293" s="197"/>
      <c r="C293" s="15"/>
      <c r="D293" s="15"/>
      <c r="E293" s="7"/>
      <c r="F293" s="7"/>
      <c r="G293" s="7"/>
      <c r="H293" s="7"/>
      <c r="I293" s="7"/>
      <c r="J293" s="7"/>
      <c r="K293" s="7"/>
      <c r="L293" s="17"/>
      <c r="M293" s="17"/>
      <c r="N293" s="188" t="s">
        <v>16</v>
      </c>
    </row>
    <row r="294" spans="1:24" hidden="1" x14ac:dyDescent="0.35">
      <c r="A294" s="81"/>
      <c r="B294" s="197"/>
      <c r="C294" s="15"/>
      <c r="D294" s="15"/>
      <c r="E294" s="7"/>
      <c r="F294" s="7"/>
      <c r="G294" s="7"/>
      <c r="H294" s="7"/>
      <c r="I294" s="7"/>
      <c r="J294" s="7"/>
      <c r="K294" s="7"/>
      <c r="L294" s="17"/>
      <c r="M294" s="17"/>
      <c r="N294" s="188" t="s">
        <v>6</v>
      </c>
    </row>
    <row r="295" spans="1:24" hidden="1" x14ac:dyDescent="0.35">
      <c r="A295" s="81"/>
      <c r="B295" s="197"/>
      <c r="C295" s="15"/>
      <c r="D295" s="15"/>
      <c r="E295" s="7"/>
      <c r="F295" s="7"/>
      <c r="G295" s="7"/>
      <c r="H295" s="7"/>
      <c r="I295" s="7"/>
      <c r="J295" s="7"/>
      <c r="K295" s="7"/>
      <c r="L295" s="17"/>
      <c r="M295" s="17"/>
      <c r="N295" s="188"/>
    </row>
    <row r="296" spans="1:24" hidden="1" x14ac:dyDescent="0.35">
      <c r="A296" s="84"/>
      <c r="B296" s="197"/>
      <c r="C296" s="15"/>
      <c r="D296" s="15"/>
      <c r="E296" s="7"/>
      <c r="F296" s="7"/>
      <c r="G296" s="7"/>
      <c r="H296" s="7"/>
      <c r="I296" s="7"/>
      <c r="J296" s="7"/>
      <c r="K296" s="7"/>
      <c r="L296" s="17"/>
      <c r="M296" s="17"/>
      <c r="O296" s="189" t="s">
        <v>18</v>
      </c>
      <c r="P296" s="189" t="s">
        <v>19</v>
      </c>
      <c r="Q296" s="189" t="s">
        <v>20</v>
      </c>
      <c r="R296" s="189" t="s">
        <v>21</v>
      </c>
      <c r="S296" s="189" t="s">
        <v>22</v>
      </c>
      <c r="T296" s="189"/>
      <c r="U296" s="189" t="s">
        <v>23</v>
      </c>
      <c r="V296" s="189" t="s">
        <v>24</v>
      </c>
      <c r="W296" s="189" t="s">
        <v>25</v>
      </c>
      <c r="X296" s="189" t="s">
        <v>26</v>
      </c>
    </row>
    <row r="297" spans="1:24" ht="15" thickBot="1" x14ac:dyDescent="0.4">
      <c r="A297" s="82" t="s">
        <v>256</v>
      </c>
      <c r="B297" s="197" t="s">
        <v>256</v>
      </c>
      <c r="C297" s="15"/>
      <c r="D297" s="19"/>
      <c r="E297" s="20"/>
      <c r="F297" s="20"/>
      <c r="G297" s="20"/>
      <c r="H297" s="20"/>
      <c r="I297" s="20"/>
      <c r="J297" s="20"/>
      <c r="K297" s="20"/>
      <c r="L297" s="21"/>
      <c r="M297" s="17"/>
      <c r="O297" s="189">
        <v>100</v>
      </c>
      <c r="P297" s="189" t="str">
        <f>G280</f>
        <v>Enter Data</v>
      </c>
      <c r="Q297" s="189">
        <f>IF(AND(G280&gt;=0,G280&lt;=8),30,IF(AND(G280&gt;=8),15))</f>
        <v>15</v>
      </c>
      <c r="R297" s="189" t="e">
        <f>Q297-P297</f>
        <v>#VALUE!</v>
      </c>
      <c r="S297" s="189" t="e">
        <f>R297*$G$7/O297*1</f>
        <v>#VALUE!</v>
      </c>
      <c r="T297" s="189"/>
      <c r="U297" s="189">
        <v>8</v>
      </c>
      <c r="V297" s="189" t="e">
        <f>R297/U297</f>
        <v>#VALUE!</v>
      </c>
      <c r="W297" s="189" t="e">
        <f>ROUNDUP(V297,0)</f>
        <v>#VALUE!</v>
      </c>
      <c r="X297" s="191" t="e">
        <f>S297/W297</f>
        <v>#VALUE!</v>
      </c>
    </row>
    <row r="298" spans="1:24" ht="15" thickBot="1" x14ac:dyDescent="0.4">
      <c r="A298" s="81" t="s">
        <v>256</v>
      </c>
      <c r="B298" s="197" t="s">
        <v>256</v>
      </c>
      <c r="C298" s="15"/>
      <c r="D298" s="7"/>
      <c r="E298" s="7"/>
      <c r="F298" s="7"/>
      <c r="G298" s="7"/>
      <c r="H298" s="7"/>
      <c r="I298" s="7"/>
      <c r="J298" s="7"/>
      <c r="K298" s="7"/>
      <c r="L298" s="7"/>
      <c r="M298" s="17"/>
    </row>
    <row r="299" spans="1:24" ht="8.4" customHeight="1" thickBot="1" x14ac:dyDescent="0.4">
      <c r="A299" s="81" t="s">
        <v>256</v>
      </c>
      <c r="B299" s="197" t="s">
        <v>256</v>
      </c>
      <c r="C299" s="15"/>
      <c r="D299" s="12"/>
      <c r="E299" s="13"/>
      <c r="F299" s="13"/>
      <c r="G299" s="13"/>
      <c r="H299" s="13"/>
      <c r="I299" s="13"/>
      <c r="J299" s="13"/>
      <c r="K299" s="13"/>
      <c r="L299" s="14"/>
      <c r="M299" s="17"/>
    </row>
    <row r="300" spans="1:24" ht="19" thickBot="1" x14ac:dyDescent="0.5">
      <c r="A300" s="81" t="s">
        <v>256</v>
      </c>
      <c r="B300" s="197" t="s">
        <v>256</v>
      </c>
      <c r="C300" s="15"/>
      <c r="D300" s="15"/>
      <c r="E300" s="24" t="s">
        <v>99</v>
      </c>
      <c r="F300" s="7"/>
      <c r="G300" s="32" t="s">
        <v>251</v>
      </c>
      <c r="H300" s="25" t="s">
        <v>79</v>
      </c>
      <c r="I300" s="7"/>
      <c r="J300" s="7"/>
      <c r="K300" s="16" t="s">
        <v>10</v>
      </c>
      <c r="L300" s="17"/>
      <c r="M300" s="17"/>
    </row>
    <row r="301" spans="1:24" ht="135.65" customHeight="1" thickBot="1" x14ac:dyDescent="0.4">
      <c r="A301" s="81" t="s">
        <v>256</v>
      </c>
      <c r="B301" s="197" t="s">
        <v>256</v>
      </c>
      <c r="C301" s="15"/>
      <c r="D301" s="15"/>
      <c r="E301" s="7"/>
      <c r="F301" s="7"/>
      <c r="G301" s="7"/>
      <c r="H301" s="7"/>
      <c r="I301" s="7"/>
      <c r="J301" s="7"/>
      <c r="K301" s="2" t="str">
        <f>IF(AND(G300&gt;=O302,G300&lt;=P302),N302,IF(AND(G300&gt;=O303,G300&lt;=P303),N303,IF(AND(G300&gt;=O304,G300&lt;=P304),N304,IF(AND(G300&gt;=O305,G300&lt;=P305),N305,IF(AND(G300&gt;=O306,G300&lt;=P306),N306,IF(AND(G300&gt;=O307,G300&lt;=P307),N307,N308))))))</f>
        <v>Verify Data Entry</v>
      </c>
      <c r="L301" s="17"/>
      <c r="M301" s="17"/>
      <c r="O301" s="187" t="s">
        <v>0</v>
      </c>
      <c r="P301" s="187" t="s">
        <v>1</v>
      </c>
    </row>
    <row r="302" spans="1:24" ht="72.5" hidden="1" x14ac:dyDescent="0.35">
      <c r="A302" s="81"/>
      <c r="B302" s="197"/>
      <c r="C302" s="15"/>
      <c r="D302" s="15"/>
      <c r="E302" s="7"/>
      <c r="F302" s="7"/>
      <c r="G302" s="7"/>
      <c r="H302" s="7"/>
      <c r="I302" s="7"/>
      <c r="J302" s="7"/>
      <c r="K302" s="1"/>
      <c r="L302" s="17"/>
      <c r="M302" s="17"/>
      <c r="N302" s="188" t="s">
        <v>100</v>
      </c>
      <c r="O302" s="187">
        <v>0</v>
      </c>
      <c r="P302" s="187">
        <v>8</v>
      </c>
    </row>
    <row r="303" spans="1:24" ht="58" hidden="1" x14ac:dyDescent="0.35">
      <c r="A303" s="81"/>
      <c r="B303" s="197"/>
      <c r="C303" s="15"/>
      <c r="D303" s="15"/>
      <c r="E303" s="7"/>
      <c r="F303" s="7"/>
      <c r="G303" s="7"/>
      <c r="H303" s="7"/>
      <c r="I303" s="7"/>
      <c r="J303" s="7"/>
      <c r="K303" s="1"/>
      <c r="L303" s="17"/>
      <c r="M303" s="17"/>
      <c r="N303" s="188" t="s">
        <v>210</v>
      </c>
      <c r="O303" s="187">
        <v>8</v>
      </c>
      <c r="P303" s="187">
        <v>13</v>
      </c>
    </row>
    <row r="304" spans="1:24" ht="58" hidden="1" x14ac:dyDescent="0.35">
      <c r="A304" s="81"/>
      <c r="B304" s="197"/>
      <c r="C304" s="15"/>
      <c r="D304" s="15"/>
      <c r="E304" s="7"/>
      <c r="F304" s="7"/>
      <c r="G304" s="7"/>
      <c r="H304" s="7"/>
      <c r="I304" s="7"/>
      <c r="J304" s="7"/>
      <c r="K304" s="1"/>
      <c r="L304" s="17"/>
      <c r="M304" s="17"/>
      <c r="N304" s="188" t="s">
        <v>101</v>
      </c>
      <c r="O304" s="187">
        <v>13</v>
      </c>
      <c r="P304" s="187">
        <v>15</v>
      </c>
    </row>
    <row r="305" spans="1:24" ht="101.5" hidden="1" x14ac:dyDescent="0.35">
      <c r="A305" s="81"/>
      <c r="B305" s="197"/>
      <c r="C305" s="15"/>
      <c r="D305" s="15"/>
      <c r="E305" s="7"/>
      <c r="F305" s="7"/>
      <c r="G305" s="7"/>
      <c r="H305" s="7"/>
      <c r="I305" s="7"/>
      <c r="J305" s="7"/>
      <c r="K305" s="1"/>
      <c r="L305" s="17"/>
      <c r="M305" s="17"/>
      <c r="N305" s="188" t="s">
        <v>157</v>
      </c>
      <c r="O305" s="187">
        <v>15</v>
      </c>
      <c r="P305" s="187">
        <v>30</v>
      </c>
    </row>
    <row r="306" spans="1:24" ht="116" hidden="1" x14ac:dyDescent="0.35">
      <c r="A306" s="81"/>
      <c r="B306" s="197"/>
      <c r="C306" s="15"/>
      <c r="D306" s="15"/>
      <c r="E306" s="7"/>
      <c r="F306" s="7"/>
      <c r="G306" s="7"/>
      <c r="H306" s="7"/>
      <c r="I306" s="7"/>
      <c r="J306" s="7"/>
      <c r="K306" s="1"/>
      <c r="L306" s="17"/>
      <c r="M306" s="17"/>
      <c r="N306" s="188" t="s">
        <v>158</v>
      </c>
      <c r="O306" s="187">
        <v>30</v>
      </c>
      <c r="P306" s="187">
        <v>90</v>
      </c>
    </row>
    <row r="307" spans="1:24" ht="130.5" hidden="1" x14ac:dyDescent="0.35">
      <c r="A307" s="81"/>
      <c r="B307" s="197"/>
      <c r="C307" s="15"/>
      <c r="D307" s="15"/>
      <c r="E307" s="7"/>
      <c r="F307" s="7"/>
      <c r="G307" s="7"/>
      <c r="H307" s="7"/>
      <c r="I307" s="7"/>
      <c r="J307" s="7"/>
      <c r="K307" s="1"/>
      <c r="L307" s="17"/>
      <c r="M307" s="17"/>
      <c r="N307" s="188" t="s">
        <v>159</v>
      </c>
      <c r="O307" s="187">
        <v>90</v>
      </c>
      <c r="P307" s="187">
        <v>160</v>
      </c>
    </row>
    <row r="308" spans="1:24" hidden="1" x14ac:dyDescent="0.35">
      <c r="A308" s="81"/>
      <c r="B308" s="197"/>
      <c r="C308" s="15"/>
      <c r="D308" s="15"/>
      <c r="E308" s="7"/>
      <c r="F308" s="7"/>
      <c r="G308" s="7"/>
      <c r="H308" s="7"/>
      <c r="I308" s="7"/>
      <c r="J308" s="7"/>
      <c r="K308" s="6"/>
      <c r="L308" s="17"/>
      <c r="M308" s="17"/>
      <c r="N308" s="187" t="s">
        <v>6</v>
      </c>
    </row>
    <row r="309" spans="1:24" x14ac:dyDescent="0.35">
      <c r="A309" s="81" t="s">
        <v>256</v>
      </c>
      <c r="B309" s="197" t="s">
        <v>256</v>
      </c>
      <c r="C309" s="15"/>
      <c r="D309" s="15"/>
      <c r="E309" s="7"/>
      <c r="F309" s="7"/>
      <c r="G309" s="7"/>
      <c r="H309" s="7"/>
      <c r="I309" s="7"/>
      <c r="J309" s="7"/>
      <c r="K309" s="7"/>
      <c r="L309" s="17"/>
      <c r="M309" s="17"/>
    </row>
    <row r="310" spans="1:24" x14ac:dyDescent="0.35">
      <c r="A310" s="81" t="s">
        <v>256</v>
      </c>
      <c r="B310" s="197" t="s">
        <v>256</v>
      </c>
      <c r="C310" s="15"/>
      <c r="D310" s="15"/>
      <c r="E310" s="16" t="str">
        <f>IF(AND(G300&gt;=0,G300&lt;=15),N311,IF(AND(G300&gt;=15,G300&lt;=150),N312,N313))</f>
        <v>Verify Data Entry</v>
      </c>
      <c r="F310" s="7"/>
      <c r="G310" s="7"/>
      <c r="H310" s="7"/>
      <c r="I310" s="7"/>
      <c r="J310" s="7"/>
      <c r="K310" s="7"/>
      <c r="L310" s="17"/>
      <c r="M310" s="17"/>
    </row>
    <row r="311" spans="1:24" ht="15" customHeight="1" x14ac:dyDescent="0.35">
      <c r="A311" s="81" t="s">
        <v>256</v>
      </c>
      <c r="B311" s="197" t="s">
        <v>256</v>
      </c>
      <c r="C311" s="15"/>
      <c r="D311" s="15"/>
      <c r="E311" s="18">
        <f>IF(AND(E310=N311),X316,0)</f>
        <v>0</v>
      </c>
      <c r="F311" s="7" t="s">
        <v>109</v>
      </c>
      <c r="G311" s="4" t="s">
        <v>15</v>
      </c>
      <c r="H311" s="7">
        <f>IF(AND(E310=N311),W316,0)</f>
        <v>0</v>
      </c>
      <c r="I311" s="7" t="s">
        <v>17</v>
      </c>
      <c r="J311" s="7"/>
      <c r="K311" s="7"/>
      <c r="L311" s="17"/>
      <c r="M311" s="17"/>
      <c r="N311" s="188" t="s">
        <v>102</v>
      </c>
    </row>
    <row r="312" spans="1:24" hidden="1" x14ac:dyDescent="0.35">
      <c r="A312" s="81"/>
      <c r="B312" s="197"/>
      <c r="C312" s="15"/>
      <c r="D312" s="15"/>
      <c r="E312" s="7"/>
      <c r="F312" s="7"/>
      <c r="G312" s="7"/>
      <c r="H312" s="7"/>
      <c r="I312" s="7"/>
      <c r="J312" s="7"/>
      <c r="K312" s="7"/>
      <c r="L312" s="17"/>
      <c r="M312" s="17"/>
      <c r="N312" s="188" t="s">
        <v>16</v>
      </c>
    </row>
    <row r="313" spans="1:24" hidden="1" x14ac:dyDescent="0.35">
      <c r="A313" s="81"/>
      <c r="B313" s="197"/>
      <c r="C313" s="15"/>
      <c r="D313" s="15"/>
      <c r="E313" s="7"/>
      <c r="F313" s="7"/>
      <c r="G313" s="7"/>
      <c r="H313" s="7"/>
      <c r="I313" s="7"/>
      <c r="J313" s="7"/>
      <c r="K313" s="7"/>
      <c r="L313" s="17"/>
      <c r="M313" s="17"/>
      <c r="N313" s="188" t="s">
        <v>6</v>
      </c>
    </row>
    <row r="314" spans="1:24" hidden="1" x14ac:dyDescent="0.35">
      <c r="A314" s="81"/>
      <c r="B314" s="197"/>
      <c r="C314" s="15"/>
      <c r="D314" s="15"/>
      <c r="E314" s="7"/>
      <c r="F314" s="7"/>
      <c r="G314" s="7"/>
      <c r="H314" s="7"/>
      <c r="I314" s="7"/>
      <c r="J314" s="7"/>
      <c r="K314" s="7"/>
      <c r="L314" s="17"/>
      <c r="M314" s="17"/>
      <c r="N314" s="188"/>
    </row>
    <row r="315" spans="1:24" hidden="1" x14ac:dyDescent="0.35">
      <c r="A315" s="84"/>
      <c r="B315" s="197"/>
      <c r="C315" s="15"/>
      <c r="D315" s="15"/>
      <c r="E315" s="7"/>
      <c r="F315" s="7"/>
      <c r="G315" s="7"/>
      <c r="H315" s="7"/>
      <c r="I315" s="7"/>
      <c r="J315" s="7"/>
      <c r="K315" s="7"/>
      <c r="L315" s="17"/>
      <c r="M315" s="17"/>
      <c r="O315" s="189" t="s">
        <v>18</v>
      </c>
      <c r="P315" s="189" t="s">
        <v>19</v>
      </c>
      <c r="Q315" s="189" t="s">
        <v>20</v>
      </c>
      <c r="R315" s="189" t="s">
        <v>21</v>
      </c>
      <c r="S315" s="189" t="s">
        <v>22</v>
      </c>
      <c r="T315" s="189"/>
      <c r="U315" s="189" t="s">
        <v>23</v>
      </c>
      <c r="V315" s="189" t="s">
        <v>24</v>
      </c>
      <c r="W315" s="189" t="s">
        <v>25</v>
      </c>
      <c r="X315" s="189" t="s">
        <v>26</v>
      </c>
    </row>
    <row r="316" spans="1:24" ht="15" thickBot="1" x14ac:dyDescent="0.4">
      <c r="A316" s="82" t="s">
        <v>256</v>
      </c>
      <c r="B316" s="197" t="s">
        <v>256</v>
      </c>
      <c r="C316" s="15"/>
      <c r="D316" s="19"/>
      <c r="E316" s="20"/>
      <c r="F316" s="20"/>
      <c r="G316" s="20"/>
      <c r="H316" s="20"/>
      <c r="I316" s="20"/>
      <c r="J316" s="20"/>
      <c r="K316" s="20"/>
      <c r="L316" s="21"/>
      <c r="M316" s="17"/>
      <c r="O316" s="189">
        <v>100</v>
      </c>
      <c r="P316" s="189" t="str">
        <f>G300</f>
        <v>Enter Data</v>
      </c>
      <c r="Q316" s="189">
        <v>15</v>
      </c>
      <c r="R316" s="189" t="e">
        <f>Q316-P316</f>
        <v>#VALUE!</v>
      </c>
      <c r="S316" s="189" t="e">
        <f>R316*$G$7/O316*1</f>
        <v>#VALUE!</v>
      </c>
      <c r="T316" s="189"/>
      <c r="U316" s="189">
        <v>3</v>
      </c>
      <c r="V316" s="189" t="e">
        <f>R316/U316</f>
        <v>#VALUE!</v>
      </c>
      <c r="W316" s="189" t="e">
        <f>ROUNDUP(V316,0)</f>
        <v>#VALUE!</v>
      </c>
      <c r="X316" s="191" t="e">
        <f>S316/W316</f>
        <v>#VALUE!</v>
      </c>
    </row>
    <row r="317" spans="1:24" ht="15" thickBot="1" x14ac:dyDescent="0.4">
      <c r="A317" s="81" t="s">
        <v>256</v>
      </c>
      <c r="B317" s="197" t="s">
        <v>256</v>
      </c>
      <c r="C317" s="15"/>
      <c r="D317" s="7"/>
      <c r="E317" s="7"/>
      <c r="F317" s="7"/>
      <c r="G317" s="7"/>
      <c r="H317" s="7"/>
      <c r="I317" s="7"/>
      <c r="J317" s="7"/>
      <c r="K317" s="7"/>
      <c r="L317" s="7"/>
      <c r="M317" s="17"/>
    </row>
    <row r="318" spans="1:24" ht="8.4" customHeight="1" thickBot="1" x14ac:dyDescent="0.4">
      <c r="A318" s="81" t="s">
        <v>256</v>
      </c>
      <c r="B318" s="197" t="s">
        <v>256</v>
      </c>
      <c r="C318" s="15"/>
      <c r="D318" s="12"/>
      <c r="E318" s="13"/>
      <c r="F318" s="13"/>
      <c r="G318" s="13"/>
      <c r="H318" s="13"/>
      <c r="I318" s="13"/>
      <c r="J318" s="13"/>
      <c r="K318" s="13"/>
      <c r="L318" s="14"/>
      <c r="M318" s="17"/>
    </row>
    <row r="319" spans="1:24" ht="19" thickBot="1" x14ac:dyDescent="0.5">
      <c r="A319" s="81" t="s">
        <v>256</v>
      </c>
      <c r="B319" s="197" t="s">
        <v>256</v>
      </c>
      <c r="C319" s="15"/>
      <c r="D319" s="15"/>
      <c r="E319" s="24" t="s">
        <v>103</v>
      </c>
      <c r="F319" s="7"/>
      <c r="G319" s="32" t="s">
        <v>251</v>
      </c>
      <c r="H319" s="25" t="s">
        <v>79</v>
      </c>
      <c r="I319" s="7"/>
      <c r="J319" s="7"/>
      <c r="K319" s="16" t="s">
        <v>10</v>
      </c>
      <c r="L319" s="17"/>
      <c r="M319" s="17"/>
    </row>
    <row r="320" spans="1:24" ht="149.4" customHeight="1" thickBot="1" x14ac:dyDescent="0.4">
      <c r="A320" s="81" t="s">
        <v>256</v>
      </c>
      <c r="B320" s="197" t="s">
        <v>256</v>
      </c>
      <c r="C320" s="15"/>
      <c r="D320" s="15"/>
      <c r="E320" s="7"/>
      <c r="F320" s="7"/>
      <c r="G320" s="7"/>
      <c r="H320" s="7"/>
      <c r="I320" s="7"/>
      <c r="J320" s="7"/>
      <c r="K320" s="2" t="str">
        <f>IF(AND(G319&gt;=O321,G319&lt;=P321),N321,IF(AND(G319&gt;=O322,G319&lt;=P322),N322,IF(AND(G319&gt;=O323,G319&lt;=P323),N323,IF(AND(G319&gt;=O324,G319&lt;=P324),N324,IF(AND(G319&gt;=O325,G319&lt;=P325),N325,IF(AND(G319&gt;=O326,G319&lt;=P326),N326,IF(AND(G319&gt;=O327,G319&lt;=P327),N327,N328)))))))</f>
        <v>Verify Data Entry</v>
      </c>
      <c r="L320" s="17"/>
      <c r="M320" s="17"/>
      <c r="O320" s="187" t="s">
        <v>0</v>
      </c>
      <c r="P320" s="187" t="s">
        <v>1</v>
      </c>
    </row>
    <row r="321" spans="1:24" ht="159.5" hidden="1" x14ac:dyDescent="0.35">
      <c r="A321" s="81"/>
      <c r="B321" s="197"/>
      <c r="C321" s="15"/>
      <c r="D321" s="15"/>
      <c r="E321" s="7"/>
      <c r="F321" s="7"/>
      <c r="G321" s="7"/>
      <c r="H321" s="7"/>
      <c r="I321" s="7"/>
      <c r="J321" s="7"/>
      <c r="K321" s="1"/>
      <c r="L321" s="17"/>
      <c r="M321" s="17"/>
      <c r="N321" s="188" t="s">
        <v>379</v>
      </c>
      <c r="O321" s="187">
        <v>0</v>
      </c>
      <c r="P321" s="187">
        <v>0.01</v>
      </c>
    </row>
    <row r="322" spans="1:24" ht="72.5" hidden="1" x14ac:dyDescent="0.35">
      <c r="A322" s="81"/>
      <c r="B322" s="197"/>
      <c r="C322" s="15"/>
      <c r="D322" s="15"/>
      <c r="E322" s="7"/>
      <c r="F322" s="7"/>
      <c r="G322" s="7"/>
      <c r="H322" s="7"/>
      <c r="I322" s="7"/>
      <c r="J322" s="7"/>
      <c r="K322" s="1"/>
      <c r="L322" s="17"/>
      <c r="M322" s="17"/>
      <c r="N322" s="188" t="s">
        <v>104</v>
      </c>
      <c r="O322" s="187">
        <v>0.01</v>
      </c>
      <c r="P322" s="187">
        <v>0.5</v>
      </c>
    </row>
    <row r="323" spans="1:24" ht="72.5" hidden="1" x14ac:dyDescent="0.35">
      <c r="A323" s="81"/>
      <c r="B323" s="197"/>
      <c r="C323" s="15"/>
      <c r="D323" s="15"/>
      <c r="E323" s="7"/>
      <c r="F323" s="7"/>
      <c r="G323" s="7"/>
      <c r="H323" s="7"/>
      <c r="I323" s="7"/>
      <c r="J323" s="7"/>
      <c r="K323" s="1"/>
      <c r="L323" s="17"/>
      <c r="M323" s="17"/>
      <c r="N323" s="188" t="s">
        <v>105</v>
      </c>
      <c r="O323" s="187">
        <v>0.5</v>
      </c>
      <c r="P323" s="187">
        <v>2.4</v>
      </c>
    </row>
    <row r="324" spans="1:24" ht="72.5" hidden="1" x14ac:dyDescent="0.35">
      <c r="A324" s="81"/>
      <c r="B324" s="197"/>
      <c r="C324" s="15"/>
      <c r="D324" s="15"/>
      <c r="E324" s="7"/>
      <c r="F324" s="7"/>
      <c r="G324" s="7"/>
      <c r="H324" s="7"/>
      <c r="I324" s="7"/>
      <c r="J324" s="7"/>
      <c r="K324" s="1"/>
      <c r="L324" s="17"/>
      <c r="M324" s="17"/>
      <c r="N324" s="188" t="s">
        <v>211</v>
      </c>
      <c r="O324" s="187">
        <v>2.4</v>
      </c>
      <c r="P324" s="187">
        <v>2.5</v>
      </c>
    </row>
    <row r="325" spans="1:24" ht="72.5" hidden="1" x14ac:dyDescent="0.35">
      <c r="A325" s="81"/>
      <c r="B325" s="197"/>
      <c r="C325" s="15"/>
      <c r="D325" s="15"/>
      <c r="E325" s="7"/>
      <c r="F325" s="7"/>
      <c r="G325" s="7"/>
      <c r="H325" s="7"/>
      <c r="I325" s="7"/>
      <c r="J325" s="7"/>
      <c r="K325" s="1"/>
      <c r="L325" s="17"/>
      <c r="M325" s="17"/>
      <c r="N325" s="188" t="s">
        <v>160</v>
      </c>
      <c r="O325" s="187">
        <v>2.5</v>
      </c>
      <c r="P325" s="187">
        <v>5</v>
      </c>
    </row>
    <row r="326" spans="1:24" ht="116" hidden="1" x14ac:dyDescent="0.35">
      <c r="A326" s="81"/>
      <c r="B326" s="197"/>
      <c r="C326" s="15"/>
      <c r="D326" s="15"/>
      <c r="E326" s="7"/>
      <c r="F326" s="7"/>
      <c r="G326" s="7"/>
      <c r="H326" s="7"/>
      <c r="I326" s="7"/>
      <c r="J326" s="7"/>
      <c r="K326" s="1"/>
      <c r="L326" s="17"/>
      <c r="M326" s="17"/>
      <c r="N326" s="188" t="s">
        <v>161</v>
      </c>
      <c r="O326" s="187">
        <v>5</v>
      </c>
      <c r="P326" s="187">
        <v>10</v>
      </c>
    </row>
    <row r="327" spans="1:24" ht="145" hidden="1" x14ac:dyDescent="0.35">
      <c r="A327" s="81"/>
      <c r="B327" s="197"/>
      <c r="C327" s="15"/>
      <c r="D327" s="15"/>
      <c r="E327" s="7"/>
      <c r="F327" s="7"/>
      <c r="G327" s="7"/>
      <c r="H327" s="7"/>
      <c r="I327" s="7"/>
      <c r="J327" s="7"/>
      <c r="K327" s="1"/>
      <c r="L327" s="17"/>
      <c r="M327" s="17"/>
      <c r="N327" s="188" t="s">
        <v>162</v>
      </c>
      <c r="O327" s="187">
        <v>10</v>
      </c>
      <c r="P327" s="187">
        <v>50</v>
      </c>
    </row>
    <row r="328" spans="1:24" hidden="1" x14ac:dyDescent="0.35">
      <c r="A328" s="81"/>
      <c r="B328" s="197"/>
      <c r="C328" s="15"/>
      <c r="D328" s="15"/>
      <c r="E328" s="7"/>
      <c r="F328" s="7"/>
      <c r="G328" s="7"/>
      <c r="H328" s="7"/>
      <c r="I328" s="7"/>
      <c r="J328" s="7"/>
      <c r="K328" s="6"/>
      <c r="L328" s="17"/>
      <c r="M328" s="17"/>
      <c r="N328" s="187" t="s">
        <v>6</v>
      </c>
    </row>
    <row r="329" spans="1:24" x14ac:dyDescent="0.35">
      <c r="A329" s="81" t="s">
        <v>256</v>
      </c>
      <c r="B329" s="197" t="s">
        <v>256</v>
      </c>
      <c r="C329" s="15"/>
      <c r="D329" s="15"/>
      <c r="E329" s="7"/>
      <c r="F329" s="7"/>
      <c r="G329" s="7"/>
      <c r="H329" s="7"/>
      <c r="I329" s="7"/>
      <c r="J329" s="7"/>
      <c r="K329" s="7"/>
      <c r="L329" s="17"/>
      <c r="M329" s="17"/>
    </row>
    <row r="330" spans="1:24" x14ac:dyDescent="0.35">
      <c r="A330" s="81" t="s">
        <v>256</v>
      </c>
      <c r="B330" s="197" t="s">
        <v>256</v>
      </c>
      <c r="C330" s="15"/>
      <c r="D330" s="15"/>
      <c r="E330" s="16" t="str">
        <f>IF(AND(G319&gt;=0,G319&lt;=2.5),N331,IF(AND(G319&gt;=2.5,G319&lt;=50),N332,N333))</f>
        <v>Verify Data Entry</v>
      </c>
      <c r="F330" s="7"/>
      <c r="G330" s="7"/>
      <c r="H330" s="7"/>
      <c r="I330" s="7"/>
      <c r="J330" s="7"/>
      <c r="K330" s="7"/>
      <c r="L330" s="17"/>
      <c r="M330" s="17"/>
    </row>
    <row r="331" spans="1:24" ht="16.75" customHeight="1" x14ac:dyDescent="0.35">
      <c r="A331" s="81" t="s">
        <v>256</v>
      </c>
      <c r="B331" s="197" t="s">
        <v>256</v>
      </c>
      <c r="C331" s="15"/>
      <c r="D331" s="15"/>
      <c r="E331" s="18">
        <f>IF(AND(E330=N331),X336,0)</f>
        <v>0</v>
      </c>
      <c r="F331" s="7" t="s">
        <v>109</v>
      </c>
      <c r="G331" s="4" t="s">
        <v>15</v>
      </c>
      <c r="H331" s="7">
        <f>IF(AND(E330=N331),W336,0)</f>
        <v>0</v>
      </c>
      <c r="I331" s="7" t="s">
        <v>17</v>
      </c>
      <c r="J331" s="7"/>
      <c r="K331" s="7"/>
      <c r="L331" s="17"/>
      <c r="M331" s="17"/>
      <c r="N331" s="188" t="s">
        <v>106</v>
      </c>
    </row>
    <row r="332" spans="1:24" hidden="1" x14ac:dyDescent="0.35">
      <c r="A332" s="81"/>
      <c r="B332" s="197"/>
      <c r="C332" s="15"/>
      <c r="D332" s="15"/>
      <c r="E332" s="7"/>
      <c r="F332" s="7"/>
      <c r="G332" s="7"/>
      <c r="H332" s="7"/>
      <c r="I332" s="7"/>
      <c r="J332" s="7"/>
      <c r="K332" s="7"/>
      <c r="L332" s="17"/>
      <c r="M332" s="17"/>
      <c r="N332" s="188" t="s">
        <v>16</v>
      </c>
    </row>
    <row r="333" spans="1:24" hidden="1" x14ac:dyDescent="0.35">
      <c r="A333" s="81"/>
      <c r="B333" s="197"/>
      <c r="C333" s="15"/>
      <c r="D333" s="15"/>
      <c r="E333" s="7"/>
      <c r="F333" s="7"/>
      <c r="G333" s="7"/>
      <c r="H333" s="7"/>
      <c r="I333" s="7"/>
      <c r="J333" s="7"/>
      <c r="K333" s="7"/>
      <c r="L333" s="17"/>
      <c r="M333" s="17"/>
      <c r="N333" s="188" t="s">
        <v>6</v>
      </c>
    </row>
    <row r="334" spans="1:24" hidden="1" x14ac:dyDescent="0.35">
      <c r="A334" s="81"/>
      <c r="B334" s="197"/>
      <c r="C334" s="15"/>
      <c r="D334" s="15"/>
      <c r="E334" s="7"/>
      <c r="F334" s="7"/>
      <c r="G334" s="7"/>
      <c r="H334" s="7"/>
      <c r="I334" s="7"/>
      <c r="J334" s="7"/>
      <c r="K334" s="7"/>
      <c r="L334" s="17"/>
      <c r="M334" s="17"/>
      <c r="N334" s="188"/>
    </row>
    <row r="335" spans="1:24" hidden="1" x14ac:dyDescent="0.35">
      <c r="A335" s="84"/>
      <c r="B335" s="197"/>
      <c r="C335" s="15"/>
      <c r="D335" s="15"/>
      <c r="E335" s="7"/>
      <c r="F335" s="7"/>
      <c r="G335" s="7"/>
      <c r="H335" s="7"/>
      <c r="I335" s="7"/>
      <c r="J335" s="7"/>
      <c r="K335" s="7"/>
      <c r="L335" s="17"/>
      <c r="M335" s="17"/>
      <c r="O335" s="189" t="s">
        <v>18</v>
      </c>
      <c r="P335" s="189" t="s">
        <v>19</v>
      </c>
      <c r="Q335" s="189" t="s">
        <v>20</v>
      </c>
      <c r="R335" s="189" t="s">
        <v>21</v>
      </c>
      <c r="S335" s="189" t="s">
        <v>22</v>
      </c>
      <c r="T335" s="189"/>
      <c r="U335" s="189" t="s">
        <v>23</v>
      </c>
      <c r="V335" s="189" t="s">
        <v>24</v>
      </c>
      <c r="W335" s="189" t="s">
        <v>25</v>
      </c>
      <c r="X335" s="189" t="s">
        <v>26</v>
      </c>
    </row>
    <row r="336" spans="1:24" ht="15" thickBot="1" x14ac:dyDescent="0.4">
      <c r="A336" s="82" t="s">
        <v>256</v>
      </c>
      <c r="B336" s="197" t="s">
        <v>256</v>
      </c>
      <c r="C336" s="15"/>
      <c r="D336" s="19"/>
      <c r="E336" s="20"/>
      <c r="F336" s="20"/>
      <c r="G336" s="20"/>
      <c r="H336" s="20"/>
      <c r="I336" s="20"/>
      <c r="J336" s="20"/>
      <c r="K336" s="20"/>
      <c r="L336" s="21"/>
      <c r="M336" s="17"/>
      <c r="O336" s="189">
        <v>100</v>
      </c>
      <c r="P336" s="189" t="str">
        <f>G319</f>
        <v>Enter Data</v>
      </c>
      <c r="Q336" s="189">
        <v>2.5</v>
      </c>
      <c r="R336" s="189" t="e">
        <f>Q336-P336</f>
        <v>#VALUE!</v>
      </c>
      <c r="S336" s="189" t="e">
        <f>R336*$G$7/O336*1</f>
        <v>#VALUE!</v>
      </c>
      <c r="T336" s="189"/>
      <c r="U336" s="189">
        <v>0.5</v>
      </c>
      <c r="V336" s="189" t="e">
        <f>R336/U336</f>
        <v>#VALUE!</v>
      </c>
      <c r="W336" s="189" t="e">
        <f>ROUNDUP(V336,0)</f>
        <v>#VALUE!</v>
      </c>
      <c r="X336" s="191" t="e">
        <f>S336/W336</f>
        <v>#VALUE!</v>
      </c>
    </row>
    <row r="337" spans="1:16" ht="15" thickBot="1" x14ac:dyDescent="0.4">
      <c r="A337" s="81" t="s">
        <v>256</v>
      </c>
      <c r="B337" s="197" t="s">
        <v>256</v>
      </c>
      <c r="C337" s="15"/>
      <c r="D337" s="7"/>
      <c r="E337" s="7"/>
      <c r="F337" s="7"/>
      <c r="G337" s="7"/>
      <c r="H337" s="7"/>
      <c r="I337" s="7"/>
      <c r="J337" s="7"/>
      <c r="K337" s="7"/>
      <c r="L337" s="7"/>
      <c r="M337" s="17"/>
    </row>
    <row r="338" spans="1:16" ht="8.4" customHeight="1" thickBot="1" x14ac:dyDescent="0.4">
      <c r="A338" s="81" t="s">
        <v>256</v>
      </c>
      <c r="B338" s="197" t="s">
        <v>256</v>
      </c>
      <c r="C338" s="15"/>
      <c r="D338" s="12"/>
      <c r="E338" s="13"/>
      <c r="F338" s="13"/>
      <c r="G338" s="13"/>
      <c r="H338" s="13"/>
      <c r="I338" s="13"/>
      <c r="J338" s="13"/>
      <c r="K338" s="13"/>
      <c r="L338" s="14"/>
      <c r="M338" s="17"/>
    </row>
    <row r="339" spans="1:16" ht="19" thickBot="1" x14ac:dyDescent="0.5">
      <c r="A339" s="81" t="s">
        <v>256</v>
      </c>
      <c r="B339" s="197" t="s">
        <v>256</v>
      </c>
      <c r="C339" s="15"/>
      <c r="D339" s="15"/>
      <c r="E339" s="24" t="s">
        <v>107</v>
      </c>
      <c r="F339" s="7"/>
      <c r="G339" s="32" t="s">
        <v>251</v>
      </c>
      <c r="H339" s="25" t="s">
        <v>79</v>
      </c>
      <c r="I339" s="7"/>
      <c r="J339" s="7"/>
      <c r="K339" s="16" t="s">
        <v>10</v>
      </c>
      <c r="L339" s="17"/>
      <c r="M339" s="17"/>
    </row>
    <row r="340" spans="1:16" ht="231.65" customHeight="1" thickBot="1" x14ac:dyDescent="0.4">
      <c r="A340" s="81" t="s">
        <v>256</v>
      </c>
      <c r="B340" s="197" t="s">
        <v>256</v>
      </c>
      <c r="C340" s="15"/>
      <c r="D340" s="15"/>
      <c r="E340" s="7"/>
      <c r="F340" s="7"/>
      <c r="G340" s="7"/>
      <c r="H340" s="7"/>
      <c r="I340" s="7"/>
      <c r="J340" s="7"/>
      <c r="K340" s="2" t="str">
        <f>IF(AND(G339&gt;=O341,G339&lt;=P341),N341,IF(AND(G339&gt;=O342,G339&lt;=P342),N342,IF(AND(G339&gt;=O343,G339&lt;=P343),N343,IF(AND(G339&gt;=O344,G339&lt;=P344),N344,IF(AND(G339&gt;=O345,G339&lt;=P345),N345,IF(AND(G339&gt;=O346,G339&lt;=P346),N346,N347))))))</f>
        <v>Verify Data Entry</v>
      </c>
      <c r="L340" s="17"/>
      <c r="M340" s="17"/>
      <c r="O340" s="187" t="s">
        <v>0</v>
      </c>
      <c r="P340" s="187" t="s">
        <v>1</v>
      </c>
    </row>
    <row r="341" spans="1:16" ht="217.5" hidden="1" x14ac:dyDescent="0.35">
      <c r="A341" s="81"/>
      <c r="B341" s="197"/>
      <c r="C341" s="15"/>
      <c r="D341" s="15"/>
      <c r="E341" s="7"/>
      <c r="F341" s="7"/>
      <c r="G341" s="7"/>
      <c r="H341" s="7"/>
      <c r="I341" s="7"/>
      <c r="J341" s="7"/>
      <c r="K341" s="1"/>
      <c r="L341" s="17"/>
      <c r="M341" s="17"/>
      <c r="N341" s="188" t="s">
        <v>376</v>
      </c>
      <c r="O341" s="187">
        <v>0</v>
      </c>
      <c r="P341" s="187">
        <v>0.1</v>
      </c>
    </row>
    <row r="342" spans="1:16" ht="145" hidden="1" x14ac:dyDescent="0.35">
      <c r="A342" s="81"/>
      <c r="B342" s="197"/>
      <c r="C342" s="15"/>
      <c r="D342" s="15"/>
      <c r="E342" s="7"/>
      <c r="F342" s="7"/>
      <c r="G342" s="7"/>
      <c r="H342" s="7"/>
      <c r="I342" s="7"/>
      <c r="J342" s="7"/>
      <c r="K342" s="1"/>
      <c r="L342" s="17"/>
      <c r="M342" s="17"/>
      <c r="N342" s="188" t="s">
        <v>163</v>
      </c>
      <c r="O342" s="187">
        <v>0.1</v>
      </c>
      <c r="P342" s="187">
        <v>0.5</v>
      </c>
    </row>
    <row r="343" spans="1:16" ht="140.4" hidden="1" customHeight="1" x14ac:dyDescent="0.35">
      <c r="A343" s="81"/>
      <c r="B343" s="197"/>
      <c r="C343" s="15"/>
      <c r="D343" s="15"/>
      <c r="E343" s="7"/>
      <c r="F343" s="7"/>
      <c r="G343" s="7"/>
      <c r="H343" s="7"/>
      <c r="I343" s="7"/>
      <c r="J343" s="7"/>
      <c r="K343" s="1"/>
      <c r="L343" s="17"/>
      <c r="M343" s="17"/>
      <c r="N343" s="188" t="s">
        <v>164</v>
      </c>
      <c r="O343" s="187">
        <v>0.5</v>
      </c>
      <c r="P343" s="187">
        <v>2.5</v>
      </c>
    </row>
    <row r="344" spans="1:16" ht="130.5" hidden="1" x14ac:dyDescent="0.35">
      <c r="A344" s="81"/>
      <c r="B344" s="197"/>
      <c r="C344" s="15"/>
      <c r="D344" s="15"/>
      <c r="E344" s="7"/>
      <c r="F344" s="7"/>
      <c r="G344" s="7"/>
      <c r="H344" s="7"/>
      <c r="I344" s="7"/>
      <c r="J344" s="7"/>
      <c r="K344" s="1"/>
      <c r="L344" s="17"/>
      <c r="M344" s="17"/>
      <c r="N344" s="188" t="s">
        <v>165</v>
      </c>
      <c r="O344" s="187">
        <v>2.5</v>
      </c>
      <c r="P344" s="187">
        <v>5</v>
      </c>
    </row>
    <row r="345" spans="1:16" ht="145" hidden="1" x14ac:dyDescent="0.35">
      <c r="A345" s="81"/>
      <c r="B345" s="197"/>
      <c r="C345" s="15"/>
      <c r="D345" s="15"/>
      <c r="E345" s="7"/>
      <c r="F345" s="7"/>
      <c r="G345" s="7"/>
      <c r="H345" s="7"/>
      <c r="I345" s="7"/>
      <c r="J345" s="7"/>
      <c r="K345" s="1"/>
      <c r="L345" s="17"/>
      <c r="M345" s="17"/>
      <c r="N345" s="188" t="s">
        <v>166</v>
      </c>
      <c r="O345" s="187">
        <v>5</v>
      </c>
      <c r="P345" s="187">
        <v>10</v>
      </c>
    </row>
    <row r="346" spans="1:16" ht="130.5" hidden="1" x14ac:dyDescent="0.35">
      <c r="A346" s="81"/>
      <c r="B346" s="197"/>
      <c r="C346" s="15"/>
      <c r="D346" s="15"/>
      <c r="E346" s="7"/>
      <c r="F346" s="7"/>
      <c r="G346" s="7"/>
      <c r="H346" s="7"/>
      <c r="I346" s="7"/>
      <c r="J346" s="7"/>
      <c r="K346" s="1"/>
      <c r="L346" s="17"/>
      <c r="M346" s="17"/>
      <c r="N346" s="188" t="s">
        <v>167</v>
      </c>
      <c r="O346" s="187">
        <v>10</v>
      </c>
      <c r="P346" s="187">
        <v>50</v>
      </c>
    </row>
    <row r="347" spans="1:16" hidden="1" x14ac:dyDescent="0.35">
      <c r="A347" s="81"/>
      <c r="B347" s="197"/>
      <c r="C347" s="15"/>
      <c r="D347" s="15"/>
      <c r="E347" s="7"/>
      <c r="F347" s="7"/>
      <c r="G347" s="7"/>
      <c r="H347" s="7"/>
      <c r="I347" s="7"/>
      <c r="J347" s="7"/>
      <c r="K347" s="6"/>
      <c r="L347" s="17"/>
      <c r="M347" s="17"/>
      <c r="N347" s="187" t="s">
        <v>6</v>
      </c>
    </row>
    <row r="348" spans="1:16" x14ac:dyDescent="0.35">
      <c r="A348" s="81" t="s">
        <v>256</v>
      </c>
      <c r="B348" s="197" t="s">
        <v>256</v>
      </c>
      <c r="C348" s="15"/>
      <c r="D348" s="15"/>
      <c r="E348" s="7"/>
      <c r="F348" s="7"/>
      <c r="G348" s="7"/>
      <c r="H348" s="7"/>
      <c r="I348" s="7"/>
      <c r="J348" s="7"/>
      <c r="K348" s="7"/>
      <c r="L348" s="17"/>
      <c r="M348" s="17"/>
    </row>
    <row r="349" spans="1:16" x14ac:dyDescent="0.35">
      <c r="A349" s="81" t="s">
        <v>256</v>
      </c>
      <c r="B349" s="197" t="s">
        <v>256</v>
      </c>
      <c r="C349" s="15"/>
      <c r="D349" s="15"/>
      <c r="E349" s="16" t="str">
        <f>IF(AND(G339&gt;=0,G339&lt;=0.1),N350,IF(AND(G339&gt;=0.1,G339&lt;=50),N351,N352))</f>
        <v>Verify Data Entry</v>
      </c>
      <c r="F349" s="7"/>
      <c r="G349" s="7"/>
      <c r="H349" s="7"/>
      <c r="I349" s="7"/>
      <c r="J349" s="7"/>
      <c r="K349" s="7"/>
      <c r="L349" s="17"/>
      <c r="M349" s="17"/>
    </row>
    <row r="350" spans="1:16" x14ac:dyDescent="0.35">
      <c r="A350" s="81" t="s">
        <v>256</v>
      </c>
      <c r="B350" s="197" t="s">
        <v>256</v>
      </c>
      <c r="C350" s="15"/>
      <c r="D350" s="15"/>
      <c r="E350" s="18">
        <f>IF(AND(E349=N350),X355,0)</f>
        <v>0</v>
      </c>
      <c r="F350" s="7" t="s">
        <v>109</v>
      </c>
      <c r="G350" s="4"/>
      <c r="H350" s="7"/>
      <c r="I350" s="7"/>
      <c r="J350" s="7"/>
      <c r="K350" s="7"/>
      <c r="L350" s="17"/>
      <c r="M350" s="17"/>
      <c r="N350" s="188" t="s">
        <v>377</v>
      </c>
    </row>
    <row r="351" spans="1:16" hidden="1" x14ac:dyDescent="0.35">
      <c r="A351" s="81"/>
      <c r="B351" s="197"/>
      <c r="C351" s="15"/>
      <c r="D351" s="15"/>
      <c r="E351" s="7"/>
      <c r="F351" s="7"/>
      <c r="G351" s="7"/>
      <c r="H351" s="7"/>
      <c r="I351" s="7"/>
      <c r="J351" s="7"/>
      <c r="K351" s="7"/>
      <c r="L351" s="17"/>
      <c r="M351" s="17"/>
      <c r="N351" s="188" t="s">
        <v>108</v>
      </c>
    </row>
    <row r="352" spans="1:16" x14ac:dyDescent="0.35">
      <c r="A352" s="81" t="s">
        <v>256</v>
      </c>
      <c r="B352" s="197" t="s">
        <v>256</v>
      </c>
      <c r="C352" s="15"/>
      <c r="D352" s="15"/>
      <c r="E352" s="16" t="s">
        <v>110</v>
      </c>
      <c r="F352" s="7"/>
      <c r="G352" s="7"/>
      <c r="H352" s="7"/>
      <c r="I352" s="7"/>
      <c r="J352" s="7"/>
      <c r="K352" s="7"/>
      <c r="L352" s="17"/>
      <c r="M352" s="17"/>
      <c r="N352" s="188" t="s">
        <v>6</v>
      </c>
    </row>
    <row r="353" spans="1:24" hidden="1" x14ac:dyDescent="0.35">
      <c r="A353" s="81"/>
      <c r="B353" s="197"/>
      <c r="C353" s="15"/>
      <c r="D353" s="15"/>
      <c r="E353" s="7"/>
      <c r="F353" s="7"/>
      <c r="G353" s="7"/>
      <c r="H353" s="7"/>
      <c r="I353" s="7"/>
      <c r="J353" s="7"/>
      <c r="K353" s="7"/>
      <c r="L353" s="17"/>
      <c r="M353" s="17"/>
      <c r="N353" s="188"/>
    </row>
    <row r="354" spans="1:24" hidden="1" x14ac:dyDescent="0.35">
      <c r="A354" s="84"/>
      <c r="B354" s="197"/>
      <c r="C354" s="15"/>
      <c r="D354" s="15"/>
      <c r="E354" s="7"/>
      <c r="F354" s="7"/>
      <c r="G354" s="7"/>
      <c r="H354" s="7"/>
      <c r="I354" s="7"/>
      <c r="J354" s="7"/>
      <c r="K354" s="7"/>
      <c r="L354" s="17"/>
      <c r="M354" s="17"/>
      <c r="O354" s="189" t="s">
        <v>18</v>
      </c>
      <c r="P354" s="189" t="s">
        <v>19</v>
      </c>
      <c r="Q354" s="189" t="s">
        <v>20</v>
      </c>
      <c r="R354" s="189" t="s">
        <v>21</v>
      </c>
      <c r="S354" s="189" t="s">
        <v>22</v>
      </c>
      <c r="T354" s="189"/>
      <c r="U354" s="189" t="s">
        <v>23</v>
      </c>
      <c r="V354" s="189" t="s">
        <v>24</v>
      </c>
      <c r="W354" s="189" t="s">
        <v>25</v>
      </c>
      <c r="X354" s="189" t="s">
        <v>26</v>
      </c>
    </row>
    <row r="355" spans="1:24" x14ac:dyDescent="0.35">
      <c r="A355" s="82" t="s">
        <v>256</v>
      </c>
      <c r="B355" s="197" t="s">
        <v>256</v>
      </c>
      <c r="C355" s="15"/>
      <c r="D355" s="15"/>
      <c r="E355" s="7"/>
      <c r="F355" s="7"/>
      <c r="G355" s="7"/>
      <c r="H355" s="7"/>
      <c r="I355" s="7"/>
      <c r="J355" s="7"/>
      <c r="K355" s="7"/>
      <c r="L355" s="17"/>
      <c r="M355" s="17"/>
      <c r="O355" s="189">
        <v>100</v>
      </c>
      <c r="P355" s="189" t="str">
        <f>G339</f>
        <v>Enter Data</v>
      </c>
      <c r="Q355" s="189">
        <v>0.1</v>
      </c>
      <c r="R355" s="189" t="e">
        <f>Q355-P355</f>
        <v>#VALUE!</v>
      </c>
      <c r="S355" s="189" t="e">
        <f>R355*$G$7/O355*1</f>
        <v>#VALUE!</v>
      </c>
      <c r="T355" s="189"/>
      <c r="U355" s="189">
        <v>1</v>
      </c>
      <c r="V355" s="189" t="e">
        <f>R355/U355</f>
        <v>#VALUE!</v>
      </c>
      <c r="W355" s="189" t="e">
        <f>ROUNDUP(V355,0)</f>
        <v>#VALUE!</v>
      </c>
      <c r="X355" s="191" t="e">
        <f>S355/W355</f>
        <v>#VALUE!</v>
      </c>
    </row>
    <row r="356" spans="1:24" x14ac:dyDescent="0.35">
      <c r="A356" s="81" t="s">
        <v>256</v>
      </c>
      <c r="B356" s="197" t="s">
        <v>256</v>
      </c>
      <c r="C356" s="15"/>
      <c r="D356" s="15"/>
      <c r="E356" s="16" t="str">
        <f>IF(AND(G339&gt;=0,G339&lt;=0.1),N357,IF(AND(G339&gt;=0.1,G339&lt;=50),N358,N359))</f>
        <v>Verify Data Entry</v>
      </c>
      <c r="F356" s="7"/>
      <c r="G356" s="7"/>
      <c r="H356" s="7"/>
      <c r="I356" s="7"/>
      <c r="J356" s="7"/>
      <c r="K356" s="7"/>
      <c r="L356" s="17"/>
      <c r="M356" s="17"/>
      <c r="O356" s="189"/>
      <c r="P356" s="189"/>
      <c r="Q356" s="189"/>
      <c r="R356" s="189"/>
      <c r="S356" s="189"/>
      <c r="T356" s="189"/>
      <c r="U356" s="189"/>
      <c r="V356" s="189"/>
      <c r="W356" s="189"/>
      <c r="X356" s="189"/>
    </row>
    <row r="357" spans="1:24" x14ac:dyDescent="0.35">
      <c r="A357" s="81" t="s">
        <v>256</v>
      </c>
      <c r="B357" s="197" t="s">
        <v>256</v>
      </c>
      <c r="C357" s="15"/>
      <c r="D357" s="15"/>
      <c r="E357" s="18">
        <f>IF(AND(E356=N357),X362,0)</f>
        <v>0</v>
      </c>
      <c r="F357" s="7" t="s">
        <v>109</v>
      </c>
      <c r="G357" s="4"/>
      <c r="H357" s="7"/>
      <c r="I357" s="7"/>
      <c r="J357" s="7"/>
      <c r="K357" s="7"/>
      <c r="L357" s="17"/>
      <c r="M357" s="17"/>
      <c r="N357" s="188" t="s">
        <v>378</v>
      </c>
      <c r="O357" s="189"/>
      <c r="P357" s="189"/>
      <c r="Q357" s="189"/>
      <c r="R357" s="189"/>
      <c r="S357" s="189"/>
      <c r="T357" s="189"/>
      <c r="U357" s="189"/>
      <c r="V357" s="189"/>
      <c r="W357" s="189"/>
      <c r="X357" s="189"/>
    </row>
    <row r="358" spans="1:24" hidden="1" x14ac:dyDescent="0.35">
      <c r="A358" s="81"/>
      <c r="B358" s="197"/>
      <c r="C358" s="15"/>
      <c r="D358" s="15"/>
      <c r="E358" s="7"/>
      <c r="F358" s="7"/>
      <c r="G358" s="7"/>
      <c r="H358" s="7"/>
      <c r="I358" s="7"/>
      <c r="J358" s="7"/>
      <c r="K358" s="7"/>
      <c r="L358" s="17"/>
      <c r="M358" s="17"/>
      <c r="N358" s="188" t="s">
        <v>108</v>
      </c>
      <c r="O358" s="189"/>
      <c r="P358" s="189"/>
      <c r="Q358" s="189"/>
      <c r="R358" s="189"/>
      <c r="S358" s="189"/>
      <c r="T358" s="189"/>
      <c r="U358" s="189"/>
      <c r="V358" s="189"/>
      <c r="W358" s="189"/>
      <c r="X358" s="189"/>
    </row>
    <row r="359" spans="1:24" hidden="1" x14ac:dyDescent="0.35">
      <c r="A359" s="81"/>
      <c r="B359" s="197"/>
      <c r="C359" s="15"/>
      <c r="D359" s="15"/>
      <c r="E359" s="16"/>
      <c r="F359" s="7"/>
      <c r="G359" s="7"/>
      <c r="H359" s="7"/>
      <c r="I359" s="7"/>
      <c r="J359" s="7"/>
      <c r="K359" s="7"/>
      <c r="L359" s="17"/>
      <c r="M359" s="17"/>
      <c r="N359" s="188" t="s">
        <v>6</v>
      </c>
      <c r="O359" s="189"/>
      <c r="P359" s="189"/>
      <c r="Q359" s="189"/>
      <c r="R359" s="189"/>
      <c r="S359" s="189"/>
      <c r="T359" s="189"/>
      <c r="U359" s="189"/>
      <c r="V359" s="189"/>
      <c r="W359" s="189"/>
      <c r="X359" s="189"/>
    </row>
    <row r="360" spans="1:24" hidden="1" x14ac:dyDescent="0.35">
      <c r="A360" s="81"/>
      <c r="B360" s="197"/>
      <c r="C360" s="15"/>
      <c r="D360" s="15"/>
      <c r="E360" s="7"/>
      <c r="F360" s="7"/>
      <c r="G360" s="7"/>
      <c r="H360" s="7"/>
      <c r="I360" s="7"/>
      <c r="J360" s="7"/>
      <c r="K360" s="7"/>
      <c r="L360" s="17"/>
      <c r="M360" s="17"/>
      <c r="N360" s="188"/>
      <c r="O360" s="189"/>
      <c r="P360" s="189"/>
      <c r="Q360" s="189"/>
      <c r="R360" s="189"/>
      <c r="S360" s="189"/>
      <c r="T360" s="189"/>
      <c r="U360" s="189"/>
      <c r="V360" s="189"/>
      <c r="W360" s="189"/>
      <c r="X360" s="189"/>
    </row>
    <row r="361" spans="1:24" hidden="1" x14ac:dyDescent="0.35">
      <c r="A361" s="84"/>
      <c r="B361" s="197"/>
      <c r="C361" s="15"/>
      <c r="D361" s="15"/>
      <c r="E361" s="7"/>
      <c r="F361" s="7"/>
      <c r="G361" s="7"/>
      <c r="H361" s="7"/>
      <c r="I361" s="7"/>
      <c r="J361" s="7"/>
      <c r="K361" s="7"/>
      <c r="L361" s="17"/>
      <c r="M361" s="17"/>
      <c r="O361" s="189" t="s">
        <v>18</v>
      </c>
      <c r="P361" s="189" t="s">
        <v>19</v>
      </c>
      <c r="Q361" s="189" t="s">
        <v>20</v>
      </c>
      <c r="R361" s="189" t="s">
        <v>21</v>
      </c>
      <c r="S361" s="189" t="s">
        <v>22</v>
      </c>
      <c r="T361" s="189"/>
      <c r="U361" s="189" t="s">
        <v>23</v>
      </c>
      <c r="V361" s="189" t="s">
        <v>24</v>
      </c>
      <c r="W361" s="189" t="s">
        <v>25</v>
      </c>
      <c r="X361" s="189" t="s">
        <v>26</v>
      </c>
    </row>
    <row r="362" spans="1:24" hidden="1" x14ac:dyDescent="0.35">
      <c r="B362" s="197"/>
      <c r="C362" s="15"/>
      <c r="D362" s="15"/>
      <c r="E362" s="7"/>
      <c r="F362" s="7"/>
      <c r="G362" s="7"/>
      <c r="H362" s="7"/>
      <c r="I362" s="7"/>
      <c r="J362" s="7"/>
      <c r="K362" s="7"/>
      <c r="L362" s="17"/>
      <c r="M362" s="17"/>
      <c r="O362" s="189">
        <v>37.85</v>
      </c>
      <c r="P362" s="189">
        <f>G346</f>
        <v>0</v>
      </c>
      <c r="Q362" s="189">
        <v>0.1</v>
      </c>
      <c r="R362" s="189">
        <f>Q362-P362</f>
        <v>0.1</v>
      </c>
      <c r="S362" s="189" t="e">
        <f>R362*$G$7/O362*1</f>
        <v>#VALUE!</v>
      </c>
      <c r="T362" s="189"/>
      <c r="U362" s="189">
        <v>1</v>
      </c>
      <c r="V362" s="189">
        <f>R362/U362</f>
        <v>0.1</v>
      </c>
      <c r="W362" s="189">
        <f>ROUNDUP(V362,0)</f>
        <v>1</v>
      </c>
      <c r="X362" s="191" t="e">
        <f>S362/W362</f>
        <v>#VALUE!</v>
      </c>
    </row>
    <row r="363" spans="1:24" hidden="1" x14ac:dyDescent="0.35">
      <c r="A363" s="81"/>
      <c r="B363" s="197"/>
      <c r="C363" s="15"/>
      <c r="D363" s="15"/>
      <c r="E363" s="7"/>
      <c r="F363" s="7"/>
      <c r="G363" s="7"/>
      <c r="H363" s="7"/>
      <c r="I363" s="7"/>
      <c r="J363" s="7"/>
      <c r="K363" s="7"/>
      <c r="L363" s="17"/>
      <c r="M363" s="17"/>
    </row>
    <row r="364" spans="1:24" hidden="1" x14ac:dyDescent="0.35">
      <c r="B364" s="197"/>
      <c r="C364" s="15"/>
      <c r="D364" s="15"/>
      <c r="E364" s="7"/>
      <c r="F364" s="7"/>
      <c r="G364" s="7"/>
      <c r="H364" s="7"/>
      <c r="I364" s="7"/>
      <c r="J364" s="7"/>
      <c r="K364" s="7"/>
      <c r="L364" s="17"/>
      <c r="M364" s="17"/>
    </row>
    <row r="365" spans="1:24" hidden="1" x14ac:dyDescent="0.35">
      <c r="B365" s="197"/>
      <c r="C365" s="15"/>
      <c r="D365" s="15"/>
      <c r="E365" s="7"/>
      <c r="F365" s="7"/>
      <c r="G365" s="7"/>
      <c r="H365" s="7"/>
      <c r="I365" s="7"/>
      <c r="J365" s="7"/>
      <c r="K365" s="7"/>
      <c r="L365" s="17"/>
      <c r="M365" s="17"/>
    </row>
    <row r="366" spans="1:24" hidden="1" x14ac:dyDescent="0.35">
      <c r="B366" s="197"/>
      <c r="C366" s="15"/>
      <c r="D366" s="15"/>
      <c r="E366" s="7"/>
      <c r="F366" s="7"/>
      <c r="G366" s="7"/>
      <c r="H366" s="7"/>
      <c r="I366" s="7"/>
      <c r="J366" s="7"/>
      <c r="K366" s="7"/>
      <c r="L366" s="17"/>
      <c r="M366" s="17"/>
    </row>
    <row r="367" spans="1:24" ht="15" thickBot="1" x14ac:dyDescent="0.4">
      <c r="A367" s="82" t="s">
        <v>256</v>
      </c>
      <c r="B367" s="197" t="s">
        <v>256</v>
      </c>
      <c r="C367" s="15"/>
      <c r="D367" s="19"/>
      <c r="E367" s="20"/>
      <c r="F367" s="20"/>
      <c r="G367" s="20"/>
      <c r="H367" s="20"/>
      <c r="I367" s="20"/>
      <c r="J367" s="20"/>
      <c r="K367" s="20"/>
      <c r="L367" s="21"/>
      <c r="M367" s="17"/>
    </row>
    <row r="368" spans="1:24" ht="15" thickBot="1" x14ac:dyDescent="0.4">
      <c r="A368" s="81" t="s">
        <v>256</v>
      </c>
      <c r="B368" s="197" t="s">
        <v>256</v>
      </c>
      <c r="C368" s="15"/>
      <c r="D368" s="7"/>
      <c r="E368" s="7"/>
      <c r="F368" s="7"/>
      <c r="G368" s="7"/>
      <c r="H368" s="7"/>
      <c r="I368" s="7"/>
      <c r="J368" s="7"/>
      <c r="K368" s="7"/>
      <c r="L368" s="7"/>
      <c r="M368" s="17"/>
    </row>
    <row r="369" spans="1:16" ht="8.4" customHeight="1" thickBot="1" x14ac:dyDescent="0.4">
      <c r="A369" s="81" t="s">
        <v>256</v>
      </c>
      <c r="B369" s="197" t="s">
        <v>256</v>
      </c>
      <c r="C369" s="15"/>
      <c r="D369" s="12"/>
      <c r="E369" s="13"/>
      <c r="F369" s="13"/>
      <c r="G369" s="13"/>
      <c r="H369" s="13"/>
      <c r="I369" s="13"/>
      <c r="J369" s="13"/>
      <c r="K369" s="13"/>
      <c r="L369" s="14"/>
      <c r="M369" s="17"/>
    </row>
    <row r="370" spans="1:16" ht="19" thickBot="1" x14ac:dyDescent="0.5">
      <c r="A370" s="81" t="s">
        <v>256</v>
      </c>
      <c r="B370" s="197" t="s">
        <v>256</v>
      </c>
      <c r="C370" s="15"/>
      <c r="D370" s="15"/>
      <c r="E370" s="24" t="s">
        <v>111</v>
      </c>
      <c r="F370" s="7"/>
      <c r="G370" s="32" t="s">
        <v>251</v>
      </c>
      <c r="H370" s="25" t="s">
        <v>79</v>
      </c>
      <c r="I370" s="7"/>
      <c r="J370" s="7"/>
      <c r="K370" s="16" t="s">
        <v>10</v>
      </c>
      <c r="L370" s="17"/>
      <c r="M370" s="17"/>
    </row>
    <row r="371" spans="1:16" ht="31.25" customHeight="1" thickBot="1" x14ac:dyDescent="0.4">
      <c r="A371" s="81" t="s">
        <v>256</v>
      </c>
      <c r="B371" s="197" t="s">
        <v>256</v>
      </c>
      <c r="C371" s="15"/>
      <c r="D371" s="15"/>
      <c r="E371" s="7"/>
      <c r="F371" s="7"/>
      <c r="G371" s="7"/>
      <c r="H371" s="7"/>
      <c r="I371" s="7"/>
      <c r="J371" s="7"/>
      <c r="K371" s="2" t="str">
        <f>IF(AND(G370&gt;=O372,G370&lt;=P372),N372,IF(AND(G370&gt;=O373,G370&lt;=P373),N373,IF(AND(G370&gt;=O374,G370&lt;=P374),N374,IF(AND(G370&gt;=O375,G370&lt;=P375),N375,IF(AND(G370&gt;=O376,G370&lt;=P376),N376,IF(AND(G370&gt;=O377,G370&lt;=P377),N377,N378))))))</f>
        <v>Verify Data Entry</v>
      </c>
      <c r="L371" s="17"/>
      <c r="M371" s="17"/>
      <c r="O371" s="187" t="s">
        <v>0</v>
      </c>
      <c r="P371" s="187" t="s">
        <v>1</v>
      </c>
    </row>
    <row r="372" spans="1:16" ht="29" hidden="1" x14ac:dyDescent="0.35">
      <c r="A372" s="81"/>
      <c r="B372" s="197"/>
      <c r="C372" s="15"/>
      <c r="D372" s="15"/>
      <c r="E372" s="7"/>
      <c r="F372" s="7"/>
      <c r="G372" s="7"/>
      <c r="H372" s="7"/>
      <c r="I372" s="7"/>
      <c r="J372" s="7"/>
      <c r="K372" s="1"/>
      <c r="L372" s="17"/>
      <c r="M372" s="17"/>
      <c r="N372" s="188" t="s">
        <v>112</v>
      </c>
      <c r="O372" s="187">
        <v>0</v>
      </c>
      <c r="P372" s="187">
        <v>0</v>
      </c>
    </row>
    <row r="373" spans="1:16" ht="29" hidden="1" x14ac:dyDescent="0.35">
      <c r="A373" s="81"/>
      <c r="B373" s="197"/>
      <c r="C373" s="15"/>
      <c r="D373" s="15"/>
      <c r="E373" s="7"/>
      <c r="F373" s="7"/>
      <c r="G373" s="7"/>
      <c r="H373" s="7"/>
      <c r="I373" s="7"/>
      <c r="J373" s="7"/>
      <c r="K373" s="1"/>
      <c r="L373" s="17"/>
      <c r="M373" s="17"/>
      <c r="N373" s="188" t="s">
        <v>112</v>
      </c>
      <c r="O373" s="187">
        <v>0</v>
      </c>
      <c r="P373" s="187">
        <v>0</v>
      </c>
    </row>
    <row r="374" spans="1:16" ht="140.4" hidden="1" customHeight="1" x14ac:dyDescent="0.35">
      <c r="A374" s="81"/>
      <c r="B374" s="197"/>
      <c r="C374" s="15"/>
      <c r="D374" s="15"/>
      <c r="E374" s="7"/>
      <c r="F374" s="7"/>
      <c r="G374" s="7"/>
      <c r="H374" s="7"/>
      <c r="I374" s="7"/>
      <c r="J374" s="7"/>
      <c r="K374" s="1"/>
      <c r="L374" s="17"/>
      <c r="M374" s="17"/>
      <c r="N374" s="188" t="s">
        <v>112</v>
      </c>
      <c r="O374" s="187">
        <v>0</v>
      </c>
      <c r="P374" s="187">
        <v>0</v>
      </c>
    </row>
    <row r="375" spans="1:16" ht="29" hidden="1" x14ac:dyDescent="0.35">
      <c r="A375" s="81"/>
      <c r="B375" s="197"/>
      <c r="C375" s="15"/>
      <c r="D375" s="15"/>
      <c r="E375" s="7"/>
      <c r="F375" s="7"/>
      <c r="G375" s="7"/>
      <c r="H375" s="7"/>
      <c r="I375" s="7"/>
      <c r="J375" s="7"/>
      <c r="K375" s="1"/>
      <c r="L375" s="17"/>
      <c r="M375" s="17"/>
      <c r="N375" s="188" t="s">
        <v>112</v>
      </c>
      <c r="O375" s="187">
        <v>0</v>
      </c>
      <c r="P375" s="187">
        <v>0</v>
      </c>
    </row>
    <row r="376" spans="1:16" ht="29" hidden="1" x14ac:dyDescent="0.35">
      <c r="A376" s="81"/>
      <c r="B376" s="197"/>
      <c r="C376" s="15"/>
      <c r="D376" s="15"/>
      <c r="E376" s="7"/>
      <c r="F376" s="7"/>
      <c r="G376" s="7"/>
      <c r="H376" s="7"/>
      <c r="I376" s="7"/>
      <c r="J376" s="7"/>
      <c r="K376" s="1"/>
      <c r="L376" s="17"/>
      <c r="M376" s="17"/>
      <c r="N376" s="188" t="s">
        <v>112</v>
      </c>
      <c r="O376" s="187">
        <v>0</v>
      </c>
      <c r="P376" s="187">
        <v>0</v>
      </c>
    </row>
    <row r="377" spans="1:16" ht="29" hidden="1" x14ac:dyDescent="0.35">
      <c r="A377" s="81"/>
      <c r="B377" s="197"/>
      <c r="C377" s="15"/>
      <c r="D377" s="15"/>
      <c r="E377" s="7"/>
      <c r="F377" s="7"/>
      <c r="G377" s="7"/>
      <c r="H377" s="7"/>
      <c r="I377" s="7"/>
      <c r="J377" s="7"/>
      <c r="K377" s="1"/>
      <c r="L377" s="17"/>
      <c r="M377" s="17"/>
      <c r="N377" s="188" t="s">
        <v>113</v>
      </c>
      <c r="O377" s="187">
        <v>0</v>
      </c>
      <c r="P377" s="187">
        <v>9999</v>
      </c>
    </row>
    <row r="378" spans="1:16" hidden="1" x14ac:dyDescent="0.35">
      <c r="A378" s="81"/>
      <c r="B378" s="197"/>
      <c r="C378" s="15"/>
      <c r="D378" s="15"/>
      <c r="E378" s="7"/>
      <c r="F378" s="7"/>
      <c r="G378" s="7"/>
      <c r="H378" s="7"/>
      <c r="I378" s="7"/>
      <c r="J378" s="7"/>
      <c r="K378" s="6"/>
      <c r="L378" s="17"/>
      <c r="M378" s="17"/>
      <c r="N378" s="187" t="s">
        <v>6</v>
      </c>
    </row>
    <row r="379" spans="1:16" hidden="1" x14ac:dyDescent="0.35">
      <c r="A379" s="81"/>
      <c r="B379" s="197"/>
      <c r="C379" s="15"/>
      <c r="D379" s="15"/>
      <c r="E379" s="7"/>
      <c r="F379" s="7"/>
      <c r="G379" s="7"/>
      <c r="H379" s="7"/>
      <c r="I379" s="7"/>
      <c r="J379" s="7"/>
      <c r="K379" s="7"/>
      <c r="L379" s="17"/>
      <c r="M379" s="17"/>
    </row>
    <row r="380" spans="1:16" ht="15" thickBot="1" x14ac:dyDescent="0.4">
      <c r="A380" s="82" t="s">
        <v>256</v>
      </c>
      <c r="B380" s="197" t="s">
        <v>256</v>
      </c>
      <c r="C380" s="15"/>
      <c r="D380" s="19"/>
      <c r="E380" s="20"/>
      <c r="F380" s="20"/>
      <c r="G380" s="20"/>
      <c r="H380" s="20"/>
      <c r="I380" s="20"/>
      <c r="J380" s="20"/>
      <c r="K380" s="20"/>
      <c r="L380" s="21"/>
      <c r="M380" s="17"/>
    </row>
    <row r="381" spans="1:16" ht="15" thickBot="1" x14ac:dyDescent="0.4">
      <c r="A381" s="81" t="s">
        <v>256</v>
      </c>
      <c r="B381" s="197" t="s">
        <v>256</v>
      </c>
      <c r="C381" s="15"/>
      <c r="D381" s="7"/>
      <c r="E381" s="7"/>
      <c r="F381" s="7"/>
      <c r="G381" s="7"/>
      <c r="H381" s="7"/>
      <c r="I381" s="7"/>
      <c r="J381" s="7"/>
      <c r="K381" s="7"/>
      <c r="L381" s="7"/>
      <c r="M381" s="17"/>
    </row>
    <row r="382" spans="1:16" ht="8.4" customHeight="1" thickBot="1" x14ac:dyDescent="0.4">
      <c r="A382" s="81" t="s">
        <v>256</v>
      </c>
      <c r="B382" s="197" t="s">
        <v>256</v>
      </c>
      <c r="C382" s="15"/>
      <c r="D382" s="12"/>
      <c r="E382" s="13"/>
      <c r="F382" s="13"/>
      <c r="G382" s="13"/>
      <c r="H382" s="13"/>
      <c r="I382" s="13"/>
      <c r="J382" s="13"/>
      <c r="K382" s="13"/>
      <c r="L382" s="14"/>
      <c r="M382" s="17"/>
    </row>
    <row r="383" spans="1:16" ht="19" thickBot="1" x14ac:dyDescent="0.5">
      <c r="A383" s="81" t="s">
        <v>256</v>
      </c>
      <c r="B383" s="197" t="s">
        <v>256</v>
      </c>
      <c r="C383" s="15"/>
      <c r="D383" s="15"/>
      <c r="E383" s="24" t="s">
        <v>114</v>
      </c>
      <c r="F383" s="7"/>
      <c r="G383" s="32" t="s">
        <v>251</v>
      </c>
      <c r="H383" s="25" t="s">
        <v>79</v>
      </c>
      <c r="I383" s="7"/>
      <c r="J383" s="7"/>
      <c r="K383" s="16" t="s">
        <v>10</v>
      </c>
      <c r="L383" s="17"/>
      <c r="M383" s="17"/>
    </row>
    <row r="384" spans="1:16" ht="124.75" customHeight="1" thickBot="1" x14ac:dyDescent="0.4">
      <c r="A384" s="81" t="s">
        <v>256</v>
      </c>
      <c r="B384" s="197" t="s">
        <v>256</v>
      </c>
      <c r="C384" s="15"/>
      <c r="D384" s="15"/>
      <c r="E384" s="7"/>
      <c r="F384" s="7"/>
      <c r="G384" s="7"/>
      <c r="H384" s="7"/>
      <c r="I384" s="7"/>
      <c r="J384" s="7"/>
      <c r="K384" s="2" t="str">
        <f>IF(AND(G383&gt;=O385,G383&lt;=P385),N385,IF(AND(G383&gt;=O386,G383&lt;=P386),N386,IF(AND(G383&gt;=O387,G383&lt;=P387),N387,IF(AND(G383&gt;=O388,G383&lt;=P388),N388,IF(AND(G383&gt;=O389,G383&lt;=P389),N389,IF(AND(G383&gt;=O390,G383&lt;=P390),N390,N391))))))</f>
        <v>Verify Data Entry</v>
      </c>
      <c r="L384" s="17"/>
      <c r="M384" s="17"/>
      <c r="O384" s="187" t="s">
        <v>0</v>
      </c>
      <c r="P384" s="187" t="s">
        <v>1</v>
      </c>
    </row>
    <row r="385" spans="1:16" ht="130.5" hidden="1" x14ac:dyDescent="0.35">
      <c r="A385" s="81"/>
      <c r="B385" s="197"/>
      <c r="C385" s="15"/>
      <c r="D385" s="15"/>
      <c r="E385" s="7"/>
      <c r="F385" s="7"/>
      <c r="G385" s="7"/>
      <c r="H385" s="7"/>
      <c r="I385" s="7"/>
      <c r="J385" s="7"/>
      <c r="K385" s="1"/>
      <c r="L385" s="17"/>
      <c r="M385" s="17"/>
      <c r="N385" s="188" t="s">
        <v>115</v>
      </c>
      <c r="O385" s="187">
        <v>0</v>
      </c>
      <c r="P385" s="187">
        <v>0</v>
      </c>
    </row>
    <row r="386" spans="1:16" ht="130.5" hidden="1" x14ac:dyDescent="0.35">
      <c r="A386" s="81"/>
      <c r="B386" s="197"/>
      <c r="C386" s="15"/>
      <c r="D386" s="15"/>
      <c r="E386" s="7"/>
      <c r="F386" s="7"/>
      <c r="G386" s="7"/>
      <c r="H386" s="7"/>
      <c r="I386" s="7"/>
      <c r="J386" s="7"/>
      <c r="K386" s="1"/>
      <c r="L386" s="17"/>
      <c r="M386" s="17"/>
      <c r="N386" s="188" t="s">
        <v>115</v>
      </c>
      <c r="O386" s="187">
        <v>0</v>
      </c>
      <c r="P386" s="187">
        <v>0</v>
      </c>
    </row>
    <row r="387" spans="1:16" ht="140.4" hidden="1" customHeight="1" x14ac:dyDescent="0.35">
      <c r="A387" s="81"/>
      <c r="B387" s="197"/>
      <c r="C387" s="15"/>
      <c r="D387" s="15"/>
      <c r="E387" s="7"/>
      <c r="F387" s="7"/>
      <c r="G387" s="7"/>
      <c r="H387" s="7"/>
      <c r="I387" s="7"/>
      <c r="J387" s="7"/>
      <c r="K387" s="1"/>
      <c r="L387" s="17"/>
      <c r="M387" s="17"/>
      <c r="N387" s="188" t="s">
        <v>115</v>
      </c>
      <c r="O387" s="187">
        <v>0</v>
      </c>
      <c r="P387" s="187">
        <v>0</v>
      </c>
    </row>
    <row r="388" spans="1:16" ht="130.5" hidden="1" x14ac:dyDescent="0.35">
      <c r="A388" s="81"/>
      <c r="B388" s="197"/>
      <c r="C388" s="15"/>
      <c r="D388" s="15"/>
      <c r="E388" s="7"/>
      <c r="F388" s="7"/>
      <c r="G388" s="7"/>
      <c r="H388" s="7"/>
      <c r="I388" s="7"/>
      <c r="J388" s="7"/>
      <c r="K388" s="1"/>
      <c r="L388" s="17"/>
      <c r="M388" s="17"/>
      <c r="N388" s="188" t="s">
        <v>115</v>
      </c>
      <c r="O388" s="187">
        <v>0</v>
      </c>
      <c r="P388" s="187">
        <v>0</v>
      </c>
    </row>
    <row r="389" spans="1:16" ht="130.5" hidden="1" x14ac:dyDescent="0.35">
      <c r="A389" s="81"/>
      <c r="B389" s="197"/>
      <c r="C389" s="15"/>
      <c r="D389" s="15"/>
      <c r="E389" s="7"/>
      <c r="F389" s="7"/>
      <c r="G389" s="7"/>
      <c r="H389" s="7"/>
      <c r="I389" s="7"/>
      <c r="J389" s="7"/>
      <c r="K389" s="1"/>
      <c r="L389" s="17"/>
      <c r="M389" s="17"/>
      <c r="N389" s="188" t="s">
        <v>115</v>
      </c>
      <c r="O389" s="187">
        <v>0</v>
      </c>
      <c r="P389" s="187">
        <v>0</v>
      </c>
    </row>
    <row r="390" spans="1:16" ht="43.5" hidden="1" x14ac:dyDescent="0.35">
      <c r="A390" s="81"/>
      <c r="B390" s="197"/>
      <c r="C390" s="15"/>
      <c r="D390" s="15"/>
      <c r="E390" s="7"/>
      <c r="F390" s="7"/>
      <c r="G390" s="7"/>
      <c r="H390" s="7"/>
      <c r="I390" s="7"/>
      <c r="J390" s="7"/>
      <c r="K390" s="1"/>
      <c r="L390" s="17"/>
      <c r="M390" s="17"/>
      <c r="N390" s="188" t="s">
        <v>383</v>
      </c>
      <c r="O390" s="187">
        <v>0</v>
      </c>
      <c r="P390" s="187">
        <v>10</v>
      </c>
    </row>
    <row r="391" spans="1:16" hidden="1" x14ac:dyDescent="0.35">
      <c r="A391" s="81"/>
      <c r="B391" s="197"/>
      <c r="C391" s="15"/>
      <c r="D391" s="15"/>
      <c r="E391" s="7"/>
      <c r="F391" s="7"/>
      <c r="G391" s="7"/>
      <c r="H391" s="7"/>
      <c r="I391" s="7"/>
      <c r="J391" s="7"/>
      <c r="K391" s="6"/>
      <c r="L391" s="17"/>
      <c r="M391" s="17"/>
      <c r="N391" s="187" t="s">
        <v>6</v>
      </c>
    </row>
    <row r="392" spans="1:16" hidden="1" x14ac:dyDescent="0.35">
      <c r="A392" s="81"/>
      <c r="B392" s="197"/>
      <c r="C392" s="15"/>
      <c r="D392" s="15"/>
      <c r="E392" s="7"/>
      <c r="F392" s="7"/>
      <c r="G392" s="7"/>
      <c r="H392" s="7"/>
      <c r="I392" s="7"/>
      <c r="J392" s="7"/>
      <c r="K392" s="7"/>
      <c r="L392" s="17"/>
      <c r="M392" s="17"/>
    </row>
    <row r="393" spans="1:16" ht="15" thickBot="1" x14ac:dyDescent="0.4">
      <c r="A393" s="82" t="s">
        <v>256</v>
      </c>
      <c r="B393" s="197" t="s">
        <v>256</v>
      </c>
      <c r="C393" s="15"/>
      <c r="D393" s="19"/>
      <c r="E393" s="20"/>
      <c r="F393" s="20"/>
      <c r="G393" s="20"/>
      <c r="H393" s="20"/>
      <c r="I393" s="20"/>
      <c r="J393" s="20"/>
      <c r="K393" s="20"/>
      <c r="L393" s="21"/>
      <c r="M393" s="17"/>
    </row>
    <row r="394" spans="1:16" ht="15" thickBot="1" x14ac:dyDescent="0.4">
      <c r="A394" s="81" t="s">
        <v>256</v>
      </c>
      <c r="B394" s="197" t="s">
        <v>256</v>
      </c>
      <c r="C394" s="15"/>
      <c r="D394" s="7"/>
      <c r="E394" s="7"/>
      <c r="F394" s="7"/>
      <c r="G394" s="7"/>
      <c r="H394" s="7"/>
      <c r="I394" s="7"/>
      <c r="J394" s="7"/>
      <c r="K394" s="7"/>
      <c r="L394" s="7"/>
      <c r="M394" s="17"/>
    </row>
    <row r="395" spans="1:16" ht="8.4" customHeight="1" thickBot="1" x14ac:dyDescent="0.4">
      <c r="A395" s="81" t="s">
        <v>256</v>
      </c>
      <c r="B395" s="197" t="s">
        <v>256</v>
      </c>
      <c r="C395" s="15"/>
      <c r="D395" s="12"/>
      <c r="E395" s="13"/>
      <c r="F395" s="13"/>
      <c r="G395" s="13"/>
      <c r="H395" s="13"/>
      <c r="I395" s="13"/>
      <c r="J395" s="13"/>
      <c r="K395" s="13"/>
      <c r="L395" s="14"/>
      <c r="M395" s="17"/>
    </row>
    <row r="396" spans="1:16" ht="19" thickBot="1" x14ac:dyDescent="0.5">
      <c r="A396" s="81" t="s">
        <v>256</v>
      </c>
      <c r="B396" s="197" t="s">
        <v>256</v>
      </c>
      <c r="C396" s="15"/>
      <c r="D396" s="15"/>
      <c r="E396" s="24" t="s">
        <v>264</v>
      </c>
      <c r="F396" s="7"/>
      <c r="G396" s="32" t="s">
        <v>251</v>
      </c>
      <c r="H396" s="25" t="s">
        <v>79</v>
      </c>
      <c r="I396" s="7"/>
      <c r="J396" s="7"/>
      <c r="K396" s="16" t="s">
        <v>10</v>
      </c>
      <c r="L396" s="17"/>
      <c r="M396" s="17"/>
    </row>
    <row r="397" spans="1:16" ht="231.65" customHeight="1" thickBot="1" x14ac:dyDescent="0.4">
      <c r="A397" s="81" t="s">
        <v>256</v>
      </c>
      <c r="B397" s="197" t="s">
        <v>256</v>
      </c>
      <c r="C397" s="15"/>
      <c r="D397" s="15"/>
      <c r="E397" s="7"/>
      <c r="F397" s="7"/>
      <c r="G397" s="7"/>
      <c r="H397" s="7"/>
      <c r="I397" s="7"/>
      <c r="J397" s="7"/>
      <c r="K397" s="2" t="str">
        <f>IF(AND(G396&gt;=O398,G396&lt;=P398),N398,IF(AND(G396&gt;=O399,G396&lt;=P399),N399,IF(AND(G396&gt;=O400,G396&lt;=P400),N400,IF(AND(G396&gt;=O401,G396&lt;=P401),N401,IF(AND(G396&gt;=O402,G396&lt;=P402),N402,IF(AND(G396&gt;=O403,G396&lt;=P403),N403,N404))))))</f>
        <v>Verify Data Entry</v>
      </c>
      <c r="L397" s="17"/>
      <c r="M397" s="17"/>
      <c r="O397" s="187" t="s">
        <v>0</v>
      </c>
      <c r="P397" s="187" t="s">
        <v>1</v>
      </c>
    </row>
    <row r="398" spans="1:16" ht="217.5" hidden="1" x14ac:dyDescent="0.35">
      <c r="A398" s="81"/>
      <c r="B398" s="197"/>
      <c r="C398" s="15"/>
      <c r="D398" s="15"/>
      <c r="E398" s="7"/>
      <c r="F398" s="7"/>
      <c r="G398" s="7"/>
      <c r="H398" s="7"/>
      <c r="I398" s="7"/>
      <c r="J398" s="7"/>
      <c r="K398" s="1"/>
      <c r="L398" s="17"/>
      <c r="M398" s="17"/>
      <c r="N398" s="188" t="s">
        <v>384</v>
      </c>
      <c r="O398" s="187">
        <v>0</v>
      </c>
      <c r="P398" s="187">
        <v>0.1</v>
      </c>
    </row>
    <row r="399" spans="1:16" ht="145" hidden="1" x14ac:dyDescent="0.35">
      <c r="A399" s="81"/>
      <c r="B399" s="197"/>
      <c r="C399" s="15"/>
      <c r="D399" s="15"/>
      <c r="E399" s="7"/>
      <c r="F399" s="7"/>
      <c r="G399" s="7"/>
      <c r="H399" s="7"/>
      <c r="I399" s="7"/>
      <c r="J399" s="7"/>
      <c r="K399" s="1"/>
      <c r="L399" s="17"/>
      <c r="M399" s="17"/>
      <c r="N399" s="188" t="s">
        <v>168</v>
      </c>
      <c r="O399" s="187">
        <v>0.1</v>
      </c>
      <c r="P399" s="187">
        <v>0.5</v>
      </c>
    </row>
    <row r="400" spans="1:16" ht="140.4" hidden="1" customHeight="1" x14ac:dyDescent="0.35">
      <c r="A400" s="81"/>
      <c r="B400" s="197"/>
      <c r="C400" s="15"/>
      <c r="D400" s="15"/>
      <c r="E400" s="7"/>
      <c r="F400" s="7"/>
      <c r="G400" s="7"/>
      <c r="H400" s="7"/>
      <c r="I400" s="7"/>
      <c r="J400" s="7"/>
      <c r="K400" s="1"/>
      <c r="L400" s="17"/>
      <c r="M400" s="17"/>
      <c r="N400" s="188" t="s">
        <v>169</v>
      </c>
      <c r="O400" s="187">
        <v>0.5</v>
      </c>
      <c r="P400" s="187">
        <v>2.5</v>
      </c>
    </row>
    <row r="401" spans="1:24" ht="145" hidden="1" x14ac:dyDescent="0.35">
      <c r="A401" s="81"/>
      <c r="B401" s="197"/>
      <c r="C401" s="15"/>
      <c r="D401" s="15"/>
      <c r="E401" s="7"/>
      <c r="F401" s="7"/>
      <c r="G401" s="7"/>
      <c r="H401" s="7"/>
      <c r="I401" s="7"/>
      <c r="J401" s="7"/>
      <c r="K401" s="1"/>
      <c r="L401" s="17"/>
      <c r="M401" s="17"/>
      <c r="N401" s="188" t="s">
        <v>170</v>
      </c>
      <c r="O401" s="187">
        <v>2.5</v>
      </c>
      <c r="P401" s="187">
        <v>5</v>
      </c>
    </row>
    <row r="402" spans="1:24" ht="159.5" hidden="1" x14ac:dyDescent="0.35">
      <c r="A402" s="81"/>
      <c r="B402" s="197"/>
      <c r="C402" s="15"/>
      <c r="D402" s="15"/>
      <c r="E402" s="7"/>
      <c r="F402" s="7"/>
      <c r="G402" s="7"/>
      <c r="H402" s="7"/>
      <c r="I402" s="7"/>
      <c r="J402" s="7"/>
      <c r="K402" s="1"/>
      <c r="L402" s="17"/>
      <c r="M402" s="17"/>
      <c r="N402" s="188" t="s">
        <v>171</v>
      </c>
      <c r="O402" s="187">
        <v>5</v>
      </c>
      <c r="P402" s="187">
        <v>10</v>
      </c>
    </row>
    <row r="403" spans="1:24" ht="116" hidden="1" x14ac:dyDescent="0.35">
      <c r="A403" s="81"/>
      <c r="B403" s="197"/>
      <c r="C403" s="15"/>
      <c r="D403" s="15"/>
      <c r="E403" s="7"/>
      <c r="F403" s="7"/>
      <c r="G403" s="7"/>
      <c r="H403" s="7"/>
      <c r="I403" s="7"/>
      <c r="J403" s="7"/>
      <c r="K403" s="1"/>
      <c r="L403" s="17"/>
      <c r="M403" s="17"/>
      <c r="N403" s="188" t="s">
        <v>172</v>
      </c>
      <c r="O403" s="187">
        <v>10</v>
      </c>
      <c r="P403" s="187">
        <v>50</v>
      </c>
    </row>
    <row r="404" spans="1:24" hidden="1" x14ac:dyDescent="0.35">
      <c r="A404" s="81"/>
      <c r="B404" s="197"/>
      <c r="C404" s="15"/>
      <c r="D404" s="15"/>
      <c r="E404" s="7"/>
      <c r="F404" s="7"/>
      <c r="G404" s="7"/>
      <c r="H404" s="7"/>
      <c r="I404" s="7"/>
      <c r="J404" s="7"/>
      <c r="K404" s="6"/>
      <c r="L404" s="17"/>
      <c r="M404" s="17"/>
      <c r="N404" s="187" t="s">
        <v>6</v>
      </c>
    </row>
    <row r="405" spans="1:24" x14ac:dyDescent="0.35">
      <c r="A405" s="81" t="s">
        <v>256</v>
      </c>
      <c r="B405" s="197" t="s">
        <v>256</v>
      </c>
      <c r="C405" s="15"/>
      <c r="D405" s="15"/>
      <c r="E405" s="7"/>
      <c r="F405" s="7"/>
      <c r="G405" s="7"/>
      <c r="H405" s="7"/>
      <c r="I405" s="7"/>
      <c r="J405" s="7"/>
      <c r="K405" s="7"/>
      <c r="L405" s="17"/>
      <c r="M405" s="17"/>
    </row>
    <row r="406" spans="1:24" x14ac:dyDescent="0.35">
      <c r="A406" s="81" t="s">
        <v>256</v>
      </c>
      <c r="B406" s="197" t="s">
        <v>256</v>
      </c>
      <c r="C406" s="15"/>
      <c r="D406" s="15"/>
      <c r="E406" s="16" t="str">
        <f>IF(AND(G396&gt;=0,G396&lt;=0.1),N407,IF(AND(G396&gt;=0.1,G396&lt;=50),N408,N409))</f>
        <v>Verify Data Entry</v>
      </c>
      <c r="F406" s="7"/>
      <c r="G406" s="7"/>
      <c r="H406" s="7"/>
      <c r="I406" s="7"/>
      <c r="J406" s="7"/>
      <c r="K406" s="7"/>
      <c r="L406" s="17"/>
      <c r="M406" s="17"/>
    </row>
    <row r="407" spans="1:24" x14ac:dyDescent="0.35">
      <c r="A407" s="81" t="s">
        <v>256</v>
      </c>
      <c r="B407" s="197" t="s">
        <v>256</v>
      </c>
      <c r="C407" s="15"/>
      <c r="D407" s="15"/>
      <c r="E407" s="18">
        <f>IF(AND(E406=N407),X412,0)</f>
        <v>0</v>
      </c>
      <c r="F407" s="7" t="s">
        <v>109</v>
      </c>
      <c r="G407" s="4"/>
      <c r="H407" s="7"/>
      <c r="I407" s="7"/>
      <c r="J407" s="7"/>
      <c r="K407" s="7"/>
      <c r="L407" s="17"/>
      <c r="M407" s="17"/>
      <c r="N407" s="188" t="s">
        <v>385</v>
      </c>
    </row>
    <row r="408" spans="1:24" hidden="1" x14ac:dyDescent="0.35">
      <c r="A408" s="81"/>
      <c r="B408" s="197"/>
      <c r="C408" s="15"/>
      <c r="D408" s="15"/>
      <c r="E408" s="7"/>
      <c r="F408" s="7"/>
      <c r="G408" s="7"/>
      <c r="H408" s="7"/>
      <c r="I408" s="7"/>
      <c r="J408" s="7"/>
      <c r="K408" s="7"/>
      <c r="L408" s="17"/>
      <c r="M408" s="17"/>
      <c r="N408" s="188" t="s">
        <v>108</v>
      </c>
    </row>
    <row r="409" spans="1:24" x14ac:dyDescent="0.35">
      <c r="A409" s="81" t="s">
        <v>256</v>
      </c>
      <c r="B409" s="197" t="s">
        <v>256</v>
      </c>
      <c r="C409" s="15"/>
      <c r="D409" s="15"/>
      <c r="E409" s="16" t="s">
        <v>110</v>
      </c>
      <c r="F409" s="7"/>
      <c r="G409" s="7"/>
      <c r="H409" s="7"/>
      <c r="I409" s="7"/>
      <c r="J409" s="7"/>
      <c r="K409" s="7"/>
      <c r="L409" s="17"/>
      <c r="M409" s="17"/>
      <c r="N409" s="188" t="s">
        <v>6</v>
      </c>
    </row>
    <row r="410" spans="1:24" hidden="1" x14ac:dyDescent="0.35">
      <c r="A410" s="81"/>
      <c r="B410" s="197"/>
      <c r="C410" s="15"/>
      <c r="D410" s="15"/>
      <c r="E410" s="7"/>
      <c r="F410" s="7"/>
      <c r="G410" s="7"/>
      <c r="H410" s="7"/>
      <c r="I410" s="7"/>
      <c r="J410" s="7"/>
      <c r="K410" s="7"/>
      <c r="L410" s="17"/>
      <c r="M410" s="17"/>
      <c r="N410" s="188"/>
    </row>
    <row r="411" spans="1:24" hidden="1" x14ac:dyDescent="0.35">
      <c r="A411" s="84"/>
      <c r="B411" s="197"/>
      <c r="C411" s="15"/>
      <c r="D411" s="15"/>
      <c r="E411" s="7"/>
      <c r="F411" s="7"/>
      <c r="G411" s="7"/>
      <c r="H411" s="7"/>
      <c r="I411" s="7"/>
      <c r="J411" s="7"/>
      <c r="K411" s="7"/>
      <c r="L411" s="17"/>
      <c r="M411" s="17"/>
      <c r="O411" s="189" t="s">
        <v>18</v>
      </c>
      <c r="P411" s="189" t="s">
        <v>19</v>
      </c>
      <c r="Q411" s="189" t="s">
        <v>20</v>
      </c>
      <c r="R411" s="189" t="s">
        <v>21</v>
      </c>
      <c r="S411" s="189" t="s">
        <v>22</v>
      </c>
      <c r="T411" s="189"/>
      <c r="U411" s="189" t="s">
        <v>23</v>
      </c>
      <c r="V411" s="189" t="s">
        <v>24</v>
      </c>
      <c r="W411" s="189" t="s">
        <v>25</v>
      </c>
      <c r="X411" s="189" t="s">
        <v>26</v>
      </c>
    </row>
    <row r="412" spans="1:24" x14ac:dyDescent="0.35">
      <c r="A412" s="82" t="s">
        <v>256</v>
      </c>
      <c r="B412" s="197" t="s">
        <v>256</v>
      </c>
      <c r="C412" s="15"/>
      <c r="D412" s="15"/>
      <c r="E412" s="7"/>
      <c r="F412" s="7"/>
      <c r="G412" s="7"/>
      <c r="H412" s="7"/>
      <c r="I412" s="7"/>
      <c r="J412" s="7"/>
      <c r="K412" s="7"/>
      <c r="L412" s="17"/>
      <c r="M412" s="17"/>
      <c r="O412" s="189">
        <v>100</v>
      </c>
      <c r="P412" s="189" t="str">
        <f>G396</f>
        <v>Enter Data</v>
      </c>
      <c r="Q412" s="189">
        <v>0.02</v>
      </c>
      <c r="R412" s="189" t="e">
        <f>Q412-P412</f>
        <v>#VALUE!</v>
      </c>
      <c r="S412" s="189" t="e">
        <f>R412*$G$7/O412*1</f>
        <v>#VALUE!</v>
      </c>
      <c r="T412" s="189"/>
      <c r="U412" s="189">
        <v>0.02</v>
      </c>
      <c r="V412" s="189" t="e">
        <f>R412/U412</f>
        <v>#VALUE!</v>
      </c>
      <c r="W412" s="189" t="e">
        <f>ROUNDUP(V412,0)</f>
        <v>#VALUE!</v>
      </c>
      <c r="X412" s="191" t="e">
        <f>S412/W412</f>
        <v>#VALUE!</v>
      </c>
    </row>
    <row r="413" spans="1:24" x14ac:dyDescent="0.35">
      <c r="A413" s="81" t="s">
        <v>256</v>
      </c>
      <c r="B413" s="197" t="s">
        <v>256</v>
      </c>
      <c r="C413" s="15"/>
      <c r="D413" s="15"/>
      <c r="E413" s="16" t="str">
        <f>IF(AND(G396&gt;=0,G396&lt;=0.1),N414,IF(AND(G396&gt;=0.1,G396&lt;=50),N415,N416))</f>
        <v>Verify Data Entry</v>
      </c>
      <c r="F413" s="7"/>
      <c r="G413" s="7"/>
      <c r="H413" s="7"/>
      <c r="I413" s="7"/>
      <c r="J413" s="7"/>
      <c r="K413" s="7"/>
      <c r="L413" s="17"/>
      <c r="M413" s="17"/>
      <c r="O413" s="189"/>
      <c r="P413" s="189"/>
      <c r="Q413" s="189"/>
      <c r="R413" s="189"/>
      <c r="S413" s="189"/>
      <c r="T413" s="189"/>
      <c r="U413" s="189"/>
      <c r="V413" s="189"/>
      <c r="W413" s="189"/>
      <c r="X413" s="189"/>
    </row>
    <row r="414" spans="1:24" x14ac:dyDescent="0.35">
      <c r="A414" s="81" t="s">
        <v>256</v>
      </c>
      <c r="B414" s="197" t="s">
        <v>256</v>
      </c>
      <c r="C414" s="15"/>
      <c r="D414" s="15"/>
      <c r="E414" s="18">
        <f>IF(AND(E413=N414),X419,0)</f>
        <v>0</v>
      </c>
      <c r="F414" s="7" t="s">
        <v>109</v>
      </c>
      <c r="G414" s="4"/>
      <c r="H414" s="7"/>
      <c r="I414" s="7"/>
      <c r="J414" s="7"/>
      <c r="K414" s="7"/>
      <c r="L414" s="17"/>
      <c r="M414" s="17"/>
      <c r="N414" s="188" t="s">
        <v>386</v>
      </c>
      <c r="O414" s="189"/>
      <c r="P414" s="189"/>
      <c r="Q414" s="189"/>
      <c r="R414" s="189"/>
      <c r="S414" s="189"/>
      <c r="T414" s="189"/>
      <c r="U414" s="189"/>
      <c r="V414" s="189"/>
      <c r="W414" s="189"/>
      <c r="X414" s="189"/>
    </row>
    <row r="415" spans="1:24" hidden="1" x14ac:dyDescent="0.35">
      <c r="A415" s="81"/>
      <c r="B415" s="197"/>
      <c r="C415" s="15"/>
      <c r="D415" s="15"/>
      <c r="E415" s="7"/>
      <c r="F415" s="7"/>
      <c r="G415" s="7"/>
      <c r="H415" s="7"/>
      <c r="I415" s="7"/>
      <c r="J415" s="7"/>
      <c r="K415" s="7"/>
      <c r="L415" s="17"/>
      <c r="M415" s="17"/>
      <c r="N415" s="188" t="s">
        <v>108</v>
      </c>
      <c r="O415" s="189"/>
      <c r="P415" s="189"/>
      <c r="Q415" s="189"/>
      <c r="R415" s="189"/>
      <c r="S415" s="189"/>
      <c r="T415" s="189"/>
      <c r="U415" s="189"/>
      <c r="V415" s="189"/>
      <c r="W415" s="189"/>
      <c r="X415" s="189"/>
    </row>
    <row r="416" spans="1:24" hidden="1" x14ac:dyDescent="0.35">
      <c r="A416" s="81"/>
      <c r="B416" s="197"/>
      <c r="C416" s="15"/>
      <c r="D416" s="15"/>
      <c r="E416" s="16"/>
      <c r="F416" s="7"/>
      <c r="G416" s="7"/>
      <c r="H416" s="7"/>
      <c r="I416" s="7"/>
      <c r="J416" s="7"/>
      <c r="K416" s="7"/>
      <c r="L416" s="17"/>
      <c r="M416" s="17"/>
      <c r="N416" s="188" t="s">
        <v>6</v>
      </c>
      <c r="O416" s="189"/>
      <c r="P416" s="189"/>
      <c r="Q416" s="189"/>
      <c r="R416" s="189"/>
      <c r="S416" s="189"/>
      <c r="T416" s="189"/>
      <c r="U416" s="189"/>
      <c r="V416" s="189"/>
      <c r="W416" s="189"/>
      <c r="X416" s="189"/>
    </row>
    <row r="417" spans="1:24" hidden="1" x14ac:dyDescent="0.35">
      <c r="A417" s="81"/>
      <c r="B417" s="197"/>
      <c r="C417" s="15"/>
      <c r="D417" s="15"/>
      <c r="E417" s="7"/>
      <c r="F417" s="7"/>
      <c r="G417" s="7"/>
      <c r="H417" s="7"/>
      <c r="I417" s="7"/>
      <c r="J417" s="7"/>
      <c r="K417" s="7"/>
      <c r="L417" s="17"/>
      <c r="M417" s="17"/>
      <c r="N417" s="188"/>
      <c r="O417" s="189"/>
      <c r="P417" s="189"/>
      <c r="Q417" s="189"/>
      <c r="R417" s="189"/>
      <c r="S417" s="189"/>
      <c r="T417" s="189"/>
      <c r="U417" s="189"/>
      <c r="V417" s="189"/>
      <c r="W417" s="189"/>
      <c r="X417" s="189"/>
    </row>
    <row r="418" spans="1:24" hidden="1" x14ac:dyDescent="0.35">
      <c r="A418" s="84"/>
      <c r="B418" s="197"/>
      <c r="C418" s="15"/>
      <c r="D418" s="15"/>
      <c r="E418" s="7"/>
      <c r="F418" s="7"/>
      <c r="G418" s="7"/>
      <c r="H418" s="7"/>
      <c r="I418" s="7"/>
      <c r="J418" s="7"/>
      <c r="K418" s="7"/>
      <c r="L418" s="17"/>
      <c r="M418" s="17"/>
      <c r="O418" s="189" t="s">
        <v>18</v>
      </c>
      <c r="P418" s="189" t="s">
        <v>19</v>
      </c>
      <c r="Q418" s="189" t="s">
        <v>20</v>
      </c>
      <c r="R418" s="189" t="s">
        <v>21</v>
      </c>
      <c r="S418" s="189" t="s">
        <v>22</v>
      </c>
      <c r="T418" s="189"/>
      <c r="U418" s="189" t="s">
        <v>23</v>
      </c>
      <c r="V418" s="189" t="s">
        <v>24</v>
      </c>
      <c r="W418" s="189" t="s">
        <v>25</v>
      </c>
      <c r="X418" s="189" t="s">
        <v>26</v>
      </c>
    </row>
    <row r="419" spans="1:24" hidden="1" x14ac:dyDescent="0.35">
      <c r="B419" s="197"/>
      <c r="C419" s="15"/>
      <c r="D419" s="15"/>
      <c r="E419" s="7"/>
      <c r="F419" s="7"/>
      <c r="G419" s="7"/>
      <c r="H419" s="7"/>
      <c r="I419" s="7"/>
      <c r="J419" s="7"/>
      <c r="K419" s="7"/>
      <c r="L419" s="17"/>
      <c r="M419" s="17"/>
      <c r="O419" s="189">
        <v>7.57</v>
      </c>
      <c r="P419" s="189">
        <f>G403</f>
        <v>0</v>
      </c>
      <c r="Q419" s="189">
        <v>0.02</v>
      </c>
      <c r="R419" s="189">
        <f>Q419-P419</f>
        <v>0.02</v>
      </c>
      <c r="S419" s="189" t="e">
        <f>R419*$G$7/O419*1</f>
        <v>#VALUE!</v>
      </c>
      <c r="T419" s="189"/>
      <c r="U419" s="189">
        <v>0.02</v>
      </c>
      <c r="V419" s="189">
        <f>R419/U419</f>
        <v>1</v>
      </c>
      <c r="W419" s="189">
        <f>ROUNDUP(V419,0)</f>
        <v>1</v>
      </c>
      <c r="X419" s="191" t="e">
        <f>S419/W419</f>
        <v>#VALUE!</v>
      </c>
    </row>
    <row r="420" spans="1:24" hidden="1" x14ac:dyDescent="0.35">
      <c r="A420" s="81"/>
      <c r="B420" s="197"/>
      <c r="C420" s="15"/>
      <c r="D420" s="15"/>
      <c r="E420" s="7"/>
      <c r="F420" s="7"/>
      <c r="G420" s="7"/>
      <c r="H420" s="7"/>
      <c r="I420" s="7"/>
      <c r="J420" s="7"/>
      <c r="K420" s="7"/>
      <c r="L420" s="17"/>
      <c r="M420" s="17"/>
    </row>
    <row r="421" spans="1:24" hidden="1" x14ac:dyDescent="0.35">
      <c r="B421" s="197"/>
      <c r="C421" s="15"/>
      <c r="D421" s="15"/>
      <c r="E421" s="7"/>
      <c r="F421" s="7"/>
      <c r="G421" s="7"/>
      <c r="H421" s="7"/>
      <c r="I421" s="7"/>
      <c r="J421" s="7"/>
      <c r="K421" s="7"/>
      <c r="L421" s="17"/>
      <c r="M421" s="17"/>
    </row>
    <row r="422" spans="1:24" hidden="1" x14ac:dyDescent="0.35">
      <c r="B422" s="197"/>
      <c r="C422" s="15"/>
      <c r="D422" s="15"/>
      <c r="E422" s="7"/>
      <c r="F422" s="7"/>
      <c r="G422" s="7"/>
      <c r="H422" s="7"/>
      <c r="I422" s="7"/>
      <c r="J422" s="7"/>
      <c r="K422" s="7"/>
      <c r="L422" s="17"/>
      <c r="M422" s="17"/>
    </row>
    <row r="423" spans="1:24" hidden="1" x14ac:dyDescent="0.35">
      <c r="B423" s="197"/>
      <c r="C423" s="15"/>
      <c r="D423" s="15"/>
      <c r="E423" s="7"/>
      <c r="F423" s="7"/>
      <c r="G423" s="7"/>
      <c r="H423" s="7"/>
      <c r="I423" s="7"/>
      <c r="J423" s="7"/>
      <c r="K423" s="7"/>
      <c r="L423" s="17"/>
      <c r="M423" s="17"/>
    </row>
    <row r="424" spans="1:24" ht="15" thickBot="1" x14ac:dyDescent="0.4">
      <c r="A424" s="82" t="s">
        <v>256</v>
      </c>
      <c r="B424" s="197" t="s">
        <v>256</v>
      </c>
      <c r="C424" s="15"/>
      <c r="D424" s="19"/>
      <c r="E424" s="20"/>
      <c r="F424" s="20"/>
      <c r="G424" s="20"/>
      <c r="H424" s="20"/>
      <c r="I424" s="20"/>
      <c r="J424" s="20"/>
      <c r="K424" s="20"/>
      <c r="L424" s="21"/>
      <c r="M424" s="17"/>
    </row>
    <row r="425" spans="1:24" ht="15" thickBot="1" x14ac:dyDescent="0.4">
      <c r="A425" s="81" t="s">
        <v>256</v>
      </c>
      <c r="B425" s="197" t="s">
        <v>256</v>
      </c>
      <c r="C425" s="15"/>
      <c r="D425" s="7"/>
      <c r="E425" s="7"/>
      <c r="F425" s="7"/>
      <c r="G425" s="7"/>
      <c r="H425" s="7"/>
      <c r="I425" s="7"/>
      <c r="J425" s="7"/>
      <c r="K425" s="7"/>
      <c r="L425" s="7"/>
      <c r="M425" s="17"/>
    </row>
    <row r="426" spans="1:24" ht="8.4" customHeight="1" thickBot="1" x14ac:dyDescent="0.4">
      <c r="A426" s="81" t="s">
        <v>256</v>
      </c>
      <c r="B426" s="197" t="s">
        <v>256</v>
      </c>
      <c r="C426" s="15"/>
      <c r="D426" s="12"/>
      <c r="E426" s="13"/>
      <c r="F426" s="13"/>
      <c r="G426" s="13"/>
      <c r="H426" s="13"/>
      <c r="I426" s="13"/>
      <c r="J426" s="13"/>
      <c r="K426" s="13"/>
      <c r="L426" s="14"/>
      <c r="M426" s="17"/>
    </row>
    <row r="427" spans="1:24" ht="19" thickBot="1" x14ac:dyDescent="0.5">
      <c r="A427" s="81" t="s">
        <v>256</v>
      </c>
      <c r="B427" s="197" t="s">
        <v>256</v>
      </c>
      <c r="C427" s="15"/>
      <c r="D427" s="15"/>
      <c r="E427" s="24" t="s">
        <v>117</v>
      </c>
      <c r="F427" s="7"/>
      <c r="G427" s="32" t="s">
        <v>251</v>
      </c>
      <c r="H427" s="25" t="s">
        <v>79</v>
      </c>
      <c r="I427" s="7"/>
      <c r="J427" s="7"/>
      <c r="K427" s="16" t="s">
        <v>10</v>
      </c>
      <c r="L427" s="17"/>
      <c r="M427" s="17"/>
    </row>
    <row r="428" spans="1:24" ht="230.4" customHeight="1" thickBot="1" x14ac:dyDescent="0.4">
      <c r="A428" s="81" t="s">
        <v>256</v>
      </c>
      <c r="B428" s="197" t="s">
        <v>256</v>
      </c>
      <c r="C428" s="15"/>
      <c r="D428" s="15"/>
      <c r="E428" s="7"/>
      <c r="F428" s="7"/>
      <c r="G428" s="7"/>
      <c r="H428" s="7"/>
      <c r="I428" s="7"/>
      <c r="J428" s="7"/>
      <c r="K428" s="2" t="str">
        <f>IF(AND(G427&gt;=O429,G427&lt;=P429),N429,IF(AND(G427&gt;=O430,G427&lt;=P430),N430,IF(AND(G427&gt;=O431,G427&lt;=P431),N431,IF(AND(G427&gt;=O432,G427&lt;=P432),N432,IF(AND(G427&gt;=O433,G427&lt;=P433),N433,IF(AND(G427&gt;=O434,G427&lt;=P434),N434,N435))))))</f>
        <v>Verify Data Entry</v>
      </c>
      <c r="L428" s="17"/>
      <c r="M428" s="17"/>
      <c r="O428" s="187" t="s">
        <v>0</v>
      </c>
      <c r="P428" s="187" t="s">
        <v>1</v>
      </c>
    </row>
    <row r="429" spans="1:24" ht="217.5" hidden="1" x14ac:dyDescent="0.35">
      <c r="A429" s="81"/>
      <c r="B429" s="197"/>
      <c r="C429" s="15"/>
      <c r="D429" s="15"/>
      <c r="E429" s="7"/>
      <c r="F429" s="7"/>
      <c r="G429" s="7"/>
      <c r="H429" s="7"/>
      <c r="I429" s="7"/>
      <c r="J429" s="7"/>
      <c r="K429" s="1"/>
      <c r="L429" s="17"/>
      <c r="M429" s="17"/>
      <c r="N429" s="188" t="s">
        <v>387</v>
      </c>
      <c r="O429" s="187">
        <v>0</v>
      </c>
      <c r="P429" s="187">
        <v>0.1</v>
      </c>
    </row>
    <row r="430" spans="1:24" ht="145" hidden="1" x14ac:dyDescent="0.35">
      <c r="A430" s="81"/>
      <c r="B430" s="197"/>
      <c r="C430" s="15"/>
      <c r="D430" s="15"/>
      <c r="E430" s="7"/>
      <c r="F430" s="7"/>
      <c r="G430" s="7"/>
      <c r="H430" s="7"/>
      <c r="I430" s="7"/>
      <c r="J430" s="7"/>
      <c r="K430" s="1"/>
      <c r="L430" s="17"/>
      <c r="M430" s="17"/>
      <c r="N430" s="188" t="s">
        <v>173</v>
      </c>
      <c r="O430" s="187">
        <v>0.1</v>
      </c>
      <c r="P430" s="187">
        <v>0.5</v>
      </c>
    </row>
    <row r="431" spans="1:24" ht="140.4" hidden="1" customHeight="1" x14ac:dyDescent="0.35">
      <c r="A431" s="81"/>
      <c r="B431" s="197"/>
      <c r="C431" s="15"/>
      <c r="D431" s="15"/>
      <c r="E431" s="7"/>
      <c r="F431" s="7"/>
      <c r="G431" s="7"/>
      <c r="H431" s="7"/>
      <c r="I431" s="7"/>
      <c r="J431" s="7"/>
      <c r="K431" s="1"/>
      <c r="L431" s="17"/>
      <c r="M431" s="17"/>
      <c r="N431" s="188" t="s">
        <v>174</v>
      </c>
      <c r="O431" s="187">
        <v>0.5</v>
      </c>
      <c r="P431" s="187">
        <v>2.5</v>
      </c>
    </row>
    <row r="432" spans="1:24" ht="145" hidden="1" x14ac:dyDescent="0.35">
      <c r="A432" s="81"/>
      <c r="B432" s="197"/>
      <c r="C432" s="15"/>
      <c r="D432" s="15"/>
      <c r="E432" s="7"/>
      <c r="F432" s="7"/>
      <c r="G432" s="7"/>
      <c r="H432" s="7"/>
      <c r="I432" s="7"/>
      <c r="J432" s="7"/>
      <c r="K432" s="1"/>
      <c r="L432" s="17"/>
      <c r="M432" s="17"/>
      <c r="N432" s="188" t="s">
        <v>175</v>
      </c>
      <c r="O432" s="187">
        <v>2.5</v>
      </c>
      <c r="P432" s="187">
        <v>5</v>
      </c>
    </row>
    <row r="433" spans="1:24" ht="145" hidden="1" x14ac:dyDescent="0.35">
      <c r="A433" s="81"/>
      <c r="B433" s="197"/>
      <c r="C433" s="15"/>
      <c r="D433" s="15"/>
      <c r="E433" s="7"/>
      <c r="F433" s="7"/>
      <c r="G433" s="7"/>
      <c r="H433" s="7"/>
      <c r="I433" s="7"/>
      <c r="J433" s="7"/>
      <c r="K433" s="1"/>
      <c r="L433" s="17"/>
      <c r="M433" s="17"/>
      <c r="N433" s="188" t="s">
        <v>176</v>
      </c>
      <c r="O433" s="187">
        <v>5</v>
      </c>
      <c r="P433" s="187">
        <v>10</v>
      </c>
    </row>
    <row r="434" spans="1:24" ht="116" hidden="1" x14ac:dyDescent="0.35">
      <c r="A434" s="81"/>
      <c r="B434" s="197"/>
      <c r="C434" s="15"/>
      <c r="D434" s="15"/>
      <c r="E434" s="7"/>
      <c r="F434" s="7"/>
      <c r="G434" s="7"/>
      <c r="H434" s="7"/>
      <c r="I434" s="7"/>
      <c r="J434" s="7"/>
      <c r="K434" s="1"/>
      <c r="L434" s="17"/>
      <c r="M434" s="17"/>
      <c r="N434" s="188" t="s">
        <v>177</v>
      </c>
      <c r="O434" s="187">
        <v>10</v>
      </c>
      <c r="P434" s="187">
        <v>50</v>
      </c>
    </row>
    <row r="435" spans="1:24" hidden="1" x14ac:dyDescent="0.35">
      <c r="A435" s="81"/>
      <c r="B435" s="197"/>
      <c r="C435" s="15"/>
      <c r="D435" s="15"/>
      <c r="E435" s="7"/>
      <c r="F435" s="7"/>
      <c r="G435" s="7"/>
      <c r="H435" s="7"/>
      <c r="I435" s="7"/>
      <c r="J435" s="7"/>
      <c r="K435" s="6"/>
      <c r="L435" s="17"/>
      <c r="M435" s="17"/>
      <c r="N435" s="187" t="s">
        <v>6</v>
      </c>
    </row>
    <row r="436" spans="1:24" x14ac:dyDescent="0.35">
      <c r="A436" s="81" t="s">
        <v>256</v>
      </c>
      <c r="B436" s="197" t="s">
        <v>256</v>
      </c>
      <c r="C436" s="15"/>
      <c r="D436" s="15"/>
      <c r="E436" s="7"/>
      <c r="F436" s="7"/>
      <c r="G436" s="7"/>
      <c r="H436" s="7"/>
      <c r="I436" s="7"/>
      <c r="J436" s="7"/>
      <c r="K436" s="7"/>
      <c r="L436" s="17"/>
      <c r="M436" s="17"/>
    </row>
    <row r="437" spans="1:24" x14ac:dyDescent="0.35">
      <c r="A437" s="81" t="s">
        <v>256</v>
      </c>
      <c r="B437" s="197" t="s">
        <v>256</v>
      </c>
      <c r="C437" s="15"/>
      <c r="D437" s="15"/>
      <c r="E437" s="16" t="str">
        <f>IF(AND(G427&gt;=0,G427&lt;=0.1),N438,IF(AND(G427&gt;=0.1,G427&lt;=50),N439,N440))</f>
        <v>Verify Data Entry</v>
      </c>
      <c r="F437" s="7"/>
      <c r="G437" s="7"/>
      <c r="H437" s="7"/>
      <c r="I437" s="7"/>
      <c r="J437" s="7"/>
      <c r="K437" s="7"/>
      <c r="L437" s="17"/>
      <c r="M437" s="17"/>
    </row>
    <row r="438" spans="1:24" x14ac:dyDescent="0.35">
      <c r="A438" s="81" t="s">
        <v>256</v>
      </c>
      <c r="B438" s="197" t="s">
        <v>256</v>
      </c>
      <c r="C438" s="15"/>
      <c r="D438" s="15"/>
      <c r="E438" s="18">
        <f>IF(AND(E437=N438),X443,0)</f>
        <v>0</v>
      </c>
      <c r="F438" s="7" t="s">
        <v>109</v>
      </c>
      <c r="G438" s="4"/>
      <c r="H438" s="7"/>
      <c r="I438" s="7"/>
      <c r="J438" s="7"/>
      <c r="K438" s="7"/>
      <c r="L438" s="17"/>
      <c r="M438" s="17"/>
      <c r="N438" s="188" t="s">
        <v>388</v>
      </c>
    </row>
    <row r="439" spans="1:24" hidden="1" x14ac:dyDescent="0.35">
      <c r="A439" s="81"/>
      <c r="B439" s="197"/>
      <c r="C439" s="15"/>
      <c r="D439" s="15"/>
      <c r="E439" s="7"/>
      <c r="F439" s="7"/>
      <c r="G439" s="7"/>
      <c r="H439" s="7"/>
      <c r="I439" s="7"/>
      <c r="J439" s="7"/>
      <c r="K439" s="7"/>
      <c r="L439" s="17"/>
      <c r="M439" s="17"/>
      <c r="N439" s="188" t="s">
        <v>108</v>
      </c>
    </row>
    <row r="440" spans="1:24" x14ac:dyDescent="0.35">
      <c r="A440" s="81" t="s">
        <v>256</v>
      </c>
      <c r="B440" s="197" t="s">
        <v>256</v>
      </c>
      <c r="C440" s="15"/>
      <c r="D440" s="15"/>
      <c r="E440" s="16" t="s">
        <v>110</v>
      </c>
      <c r="F440" s="7"/>
      <c r="G440" s="7"/>
      <c r="H440" s="7"/>
      <c r="I440" s="7"/>
      <c r="J440" s="7"/>
      <c r="K440" s="7"/>
      <c r="L440" s="17"/>
      <c r="M440" s="17"/>
      <c r="N440" s="188" t="s">
        <v>6</v>
      </c>
    </row>
    <row r="441" spans="1:24" hidden="1" x14ac:dyDescent="0.35">
      <c r="A441" s="81"/>
      <c r="B441" s="197"/>
      <c r="C441" s="15"/>
      <c r="D441" s="15"/>
      <c r="E441" s="7"/>
      <c r="F441" s="7"/>
      <c r="G441" s="7"/>
      <c r="H441" s="7"/>
      <c r="I441" s="7"/>
      <c r="J441" s="7"/>
      <c r="K441" s="7"/>
      <c r="L441" s="17"/>
      <c r="M441" s="17"/>
      <c r="N441" s="188"/>
    </row>
    <row r="442" spans="1:24" hidden="1" x14ac:dyDescent="0.35">
      <c r="A442" s="84"/>
      <c r="B442" s="197"/>
      <c r="C442" s="15"/>
      <c r="D442" s="15"/>
      <c r="E442" s="7"/>
      <c r="F442" s="7"/>
      <c r="G442" s="7"/>
      <c r="H442" s="7"/>
      <c r="I442" s="7"/>
      <c r="J442" s="7"/>
      <c r="K442" s="7"/>
      <c r="L442" s="17"/>
      <c r="M442" s="17"/>
      <c r="O442" s="189" t="s">
        <v>18</v>
      </c>
      <c r="P442" s="189" t="s">
        <v>19</v>
      </c>
      <c r="Q442" s="189" t="s">
        <v>20</v>
      </c>
      <c r="R442" s="189" t="s">
        <v>21</v>
      </c>
      <c r="S442" s="189" t="s">
        <v>22</v>
      </c>
      <c r="T442" s="189"/>
      <c r="U442" s="189" t="s">
        <v>23</v>
      </c>
      <c r="V442" s="189" t="s">
        <v>24</v>
      </c>
      <c r="W442" s="189" t="s">
        <v>25</v>
      </c>
      <c r="X442" s="189" t="s">
        <v>26</v>
      </c>
    </row>
    <row r="443" spans="1:24" x14ac:dyDescent="0.35">
      <c r="A443" s="82" t="s">
        <v>256</v>
      </c>
      <c r="B443" s="197" t="s">
        <v>256</v>
      </c>
      <c r="C443" s="15"/>
      <c r="D443" s="15"/>
      <c r="E443" s="7"/>
      <c r="F443" s="7"/>
      <c r="G443" s="7"/>
      <c r="H443" s="7"/>
      <c r="I443" s="7"/>
      <c r="J443" s="7"/>
      <c r="K443" s="7"/>
      <c r="L443" s="17"/>
      <c r="M443" s="17"/>
      <c r="O443" s="189">
        <v>101</v>
      </c>
      <c r="P443" s="189" t="str">
        <f>G427</f>
        <v>Enter Data</v>
      </c>
      <c r="Q443" s="189">
        <v>0.02</v>
      </c>
      <c r="R443" s="189" t="e">
        <f>Q443-P443</f>
        <v>#VALUE!</v>
      </c>
      <c r="S443" s="189" t="e">
        <f>R443*$G$7/O443*1</f>
        <v>#VALUE!</v>
      </c>
      <c r="T443" s="189"/>
      <c r="U443" s="189">
        <v>0.02</v>
      </c>
      <c r="V443" s="189" t="e">
        <f>R443/U443</f>
        <v>#VALUE!</v>
      </c>
      <c r="W443" s="189" t="e">
        <f>ROUNDUP(V443,0)</f>
        <v>#VALUE!</v>
      </c>
      <c r="X443" s="191" t="e">
        <f>S443/W443</f>
        <v>#VALUE!</v>
      </c>
    </row>
    <row r="444" spans="1:24" x14ac:dyDescent="0.35">
      <c r="A444" s="81" t="s">
        <v>256</v>
      </c>
      <c r="B444" s="197" t="s">
        <v>256</v>
      </c>
      <c r="C444" s="15"/>
      <c r="D444" s="15"/>
      <c r="E444" s="16" t="str">
        <f>IF(AND(G427&gt;=0,G427&lt;=0.1),N445,IF(AND(G427&gt;=0.1,G427&lt;=50),N446,N447))</f>
        <v>Verify Data Entry</v>
      </c>
      <c r="F444" s="7"/>
      <c r="G444" s="7"/>
      <c r="H444" s="7"/>
      <c r="I444" s="7"/>
      <c r="J444" s="7"/>
      <c r="K444" s="7"/>
      <c r="L444" s="17"/>
      <c r="M444" s="17"/>
      <c r="O444" s="189"/>
      <c r="P444" s="189"/>
      <c r="Q444" s="189"/>
      <c r="R444" s="189"/>
      <c r="S444" s="189"/>
      <c r="T444" s="189"/>
      <c r="U444" s="189"/>
      <c r="V444" s="189"/>
      <c r="W444" s="189"/>
      <c r="X444" s="189"/>
    </row>
    <row r="445" spans="1:24" x14ac:dyDescent="0.35">
      <c r="A445" s="81" t="s">
        <v>256</v>
      </c>
      <c r="B445" s="197" t="s">
        <v>256</v>
      </c>
      <c r="C445" s="15"/>
      <c r="D445" s="15"/>
      <c r="E445" s="18">
        <f>IF(AND(E444=N445),X450,0)</f>
        <v>0</v>
      </c>
      <c r="F445" s="7" t="s">
        <v>109</v>
      </c>
      <c r="G445" s="4"/>
      <c r="H445" s="7"/>
      <c r="I445" s="7"/>
      <c r="J445" s="7"/>
      <c r="K445" s="7"/>
      <c r="L445" s="17"/>
      <c r="M445" s="17"/>
      <c r="N445" s="188" t="s">
        <v>389</v>
      </c>
      <c r="O445" s="189"/>
      <c r="P445" s="189"/>
      <c r="Q445" s="189"/>
      <c r="R445" s="189"/>
      <c r="S445" s="189"/>
      <c r="T445" s="189"/>
      <c r="U445" s="189"/>
      <c r="V445" s="189"/>
      <c r="W445" s="189"/>
      <c r="X445" s="189"/>
    </row>
    <row r="446" spans="1:24" hidden="1" x14ac:dyDescent="0.35">
      <c r="A446" s="81"/>
      <c r="B446" s="197"/>
      <c r="C446" s="15"/>
      <c r="D446" s="15"/>
      <c r="E446" s="7"/>
      <c r="F446" s="7"/>
      <c r="G446" s="7"/>
      <c r="H446" s="7"/>
      <c r="I446" s="7"/>
      <c r="J446" s="7"/>
      <c r="K446" s="7"/>
      <c r="L446" s="17"/>
      <c r="M446" s="17"/>
      <c r="N446" s="188" t="s">
        <v>108</v>
      </c>
      <c r="O446" s="189"/>
      <c r="P446" s="189"/>
      <c r="Q446" s="189"/>
      <c r="R446" s="189"/>
      <c r="S446" s="189"/>
      <c r="T446" s="189"/>
      <c r="U446" s="189"/>
      <c r="V446" s="189"/>
      <c r="W446" s="189"/>
      <c r="X446" s="189"/>
    </row>
    <row r="447" spans="1:24" hidden="1" x14ac:dyDescent="0.35">
      <c r="A447" s="81"/>
      <c r="B447" s="197"/>
      <c r="C447" s="15"/>
      <c r="D447" s="15"/>
      <c r="E447" s="16"/>
      <c r="F447" s="7"/>
      <c r="G447" s="7"/>
      <c r="H447" s="7"/>
      <c r="I447" s="7"/>
      <c r="J447" s="7"/>
      <c r="K447" s="7"/>
      <c r="L447" s="17"/>
      <c r="M447" s="17"/>
      <c r="N447" s="188" t="s">
        <v>6</v>
      </c>
      <c r="O447" s="189"/>
      <c r="P447" s="189"/>
      <c r="Q447" s="189"/>
      <c r="R447" s="189"/>
      <c r="S447" s="189"/>
      <c r="T447" s="189"/>
      <c r="U447" s="189"/>
      <c r="V447" s="189"/>
      <c r="W447" s="189"/>
      <c r="X447" s="189"/>
    </row>
    <row r="448" spans="1:24" hidden="1" x14ac:dyDescent="0.35">
      <c r="A448" s="81"/>
      <c r="B448" s="197"/>
      <c r="C448" s="15"/>
      <c r="D448" s="15"/>
      <c r="E448" s="7"/>
      <c r="F448" s="7"/>
      <c r="G448" s="7"/>
      <c r="H448" s="7"/>
      <c r="I448" s="7"/>
      <c r="J448" s="7"/>
      <c r="K448" s="7"/>
      <c r="L448" s="17"/>
      <c r="M448" s="17"/>
      <c r="N448" s="188"/>
      <c r="O448" s="189"/>
      <c r="P448" s="189"/>
      <c r="Q448" s="189"/>
      <c r="R448" s="189"/>
      <c r="S448" s="189"/>
      <c r="T448" s="189"/>
      <c r="U448" s="189"/>
      <c r="V448" s="189"/>
      <c r="W448" s="189"/>
      <c r="X448" s="189"/>
    </row>
    <row r="449" spans="1:24" hidden="1" x14ac:dyDescent="0.35">
      <c r="A449" s="84"/>
      <c r="B449" s="197"/>
      <c r="C449" s="15"/>
      <c r="D449" s="15"/>
      <c r="E449" s="7"/>
      <c r="F449" s="7"/>
      <c r="G449" s="7"/>
      <c r="H449" s="7"/>
      <c r="I449" s="7"/>
      <c r="J449" s="7"/>
      <c r="K449" s="7"/>
      <c r="L449" s="17"/>
      <c r="M449" s="17"/>
      <c r="O449" s="189" t="s">
        <v>18</v>
      </c>
      <c r="P449" s="189" t="s">
        <v>19</v>
      </c>
      <c r="Q449" s="189" t="s">
        <v>20</v>
      </c>
      <c r="R449" s="189" t="s">
        <v>21</v>
      </c>
      <c r="S449" s="189" t="s">
        <v>22</v>
      </c>
      <c r="T449" s="189"/>
      <c r="U449" s="189" t="s">
        <v>23</v>
      </c>
      <c r="V449" s="189" t="s">
        <v>24</v>
      </c>
      <c r="W449" s="189" t="s">
        <v>25</v>
      </c>
      <c r="X449" s="189" t="s">
        <v>26</v>
      </c>
    </row>
    <row r="450" spans="1:24" hidden="1" x14ac:dyDescent="0.35">
      <c r="B450" s="197"/>
      <c r="C450" s="15"/>
      <c r="D450" s="15"/>
      <c r="E450" s="7"/>
      <c r="F450" s="7"/>
      <c r="G450" s="7"/>
      <c r="H450" s="7"/>
      <c r="I450" s="7"/>
      <c r="J450" s="7"/>
      <c r="K450" s="7"/>
      <c r="L450" s="17"/>
      <c r="M450" s="17"/>
      <c r="O450" s="189">
        <v>7.57</v>
      </c>
      <c r="P450" s="189">
        <f>G434</f>
        <v>0</v>
      </c>
      <c r="Q450" s="189">
        <v>0.02</v>
      </c>
      <c r="R450" s="189">
        <f>Q450-P450</f>
        <v>0.02</v>
      </c>
      <c r="S450" s="189" t="e">
        <f>R450*$G$7/O450*1</f>
        <v>#VALUE!</v>
      </c>
      <c r="T450" s="189"/>
      <c r="U450" s="189">
        <v>0.02</v>
      </c>
      <c r="V450" s="189">
        <f>R450/U450</f>
        <v>1</v>
      </c>
      <c r="W450" s="189">
        <f>ROUNDUP(V450,0)</f>
        <v>1</v>
      </c>
      <c r="X450" s="191" t="e">
        <f>S450/W450</f>
        <v>#VALUE!</v>
      </c>
    </row>
    <row r="451" spans="1:24" hidden="1" x14ac:dyDescent="0.35">
      <c r="A451" s="81"/>
      <c r="B451" s="197"/>
      <c r="C451" s="15"/>
      <c r="D451" s="15"/>
      <c r="E451" s="7"/>
      <c r="F451" s="7"/>
      <c r="G451" s="7"/>
      <c r="H451" s="7"/>
      <c r="I451" s="7"/>
      <c r="J451" s="7"/>
      <c r="K451" s="7"/>
      <c r="L451" s="17"/>
      <c r="M451" s="17"/>
    </row>
    <row r="452" spans="1:24" hidden="1" x14ac:dyDescent="0.35">
      <c r="B452" s="197"/>
      <c r="C452" s="15"/>
      <c r="D452" s="15"/>
      <c r="E452" s="7"/>
      <c r="F452" s="7"/>
      <c r="G452" s="7"/>
      <c r="H452" s="7"/>
      <c r="I452" s="7"/>
      <c r="J452" s="7"/>
      <c r="K452" s="7"/>
      <c r="L452" s="17"/>
      <c r="M452" s="17"/>
    </row>
    <row r="453" spans="1:24" hidden="1" x14ac:dyDescent="0.35">
      <c r="B453" s="197"/>
      <c r="C453" s="15"/>
      <c r="D453" s="15"/>
      <c r="E453" s="7"/>
      <c r="F453" s="7"/>
      <c r="G453" s="7"/>
      <c r="H453" s="7"/>
      <c r="I453" s="7"/>
      <c r="J453" s="7"/>
      <c r="K453" s="7"/>
      <c r="L453" s="17"/>
      <c r="M453" s="17"/>
    </row>
    <row r="454" spans="1:24" hidden="1" x14ac:dyDescent="0.35">
      <c r="B454" s="197"/>
      <c r="C454" s="15"/>
      <c r="D454" s="15"/>
      <c r="E454" s="7"/>
      <c r="F454" s="7"/>
      <c r="G454" s="7"/>
      <c r="H454" s="7"/>
      <c r="I454" s="7"/>
      <c r="J454" s="7"/>
      <c r="K454" s="7"/>
      <c r="L454" s="17"/>
      <c r="M454" s="17"/>
    </row>
    <row r="455" spans="1:24" ht="15" thickBot="1" x14ac:dyDescent="0.4">
      <c r="A455" s="82" t="s">
        <v>256</v>
      </c>
      <c r="B455" s="197" t="s">
        <v>256</v>
      </c>
      <c r="C455" s="15"/>
      <c r="D455" s="19"/>
      <c r="E455" s="20"/>
      <c r="F455" s="20"/>
      <c r="G455" s="20"/>
      <c r="H455" s="20"/>
      <c r="I455" s="20"/>
      <c r="J455" s="20"/>
      <c r="K455" s="20"/>
      <c r="L455" s="21"/>
      <c r="M455" s="17"/>
    </row>
    <row r="456" spans="1:24" ht="15" thickBot="1" x14ac:dyDescent="0.4">
      <c r="A456" s="81" t="s">
        <v>256</v>
      </c>
      <c r="B456" s="197" t="s">
        <v>256</v>
      </c>
      <c r="C456" s="15"/>
      <c r="D456" s="7"/>
      <c r="E456" s="7"/>
      <c r="F456" s="7"/>
      <c r="G456" s="7"/>
      <c r="H456" s="7"/>
      <c r="I456" s="7"/>
      <c r="J456" s="7"/>
      <c r="K456" s="7"/>
      <c r="L456" s="7"/>
      <c r="M456" s="17"/>
    </row>
    <row r="457" spans="1:24" ht="8.4" customHeight="1" thickBot="1" x14ac:dyDescent="0.4">
      <c r="A457" s="81" t="s">
        <v>256</v>
      </c>
      <c r="B457" s="197" t="s">
        <v>256</v>
      </c>
      <c r="C457" s="15"/>
      <c r="D457" s="12"/>
      <c r="E457" s="13"/>
      <c r="F457" s="13"/>
      <c r="G457" s="13"/>
      <c r="H457" s="13"/>
      <c r="I457" s="13"/>
      <c r="J457" s="13"/>
      <c r="K457" s="13"/>
      <c r="L457" s="14"/>
      <c r="M457" s="17"/>
    </row>
    <row r="458" spans="1:24" ht="19" thickBot="1" x14ac:dyDescent="0.5">
      <c r="A458" s="81" t="s">
        <v>256</v>
      </c>
      <c r="B458" s="197" t="s">
        <v>256</v>
      </c>
      <c r="C458" s="15"/>
      <c r="D458" s="15"/>
      <c r="E458" s="24" t="s">
        <v>118</v>
      </c>
      <c r="F458" s="7"/>
      <c r="G458" s="32" t="s">
        <v>251</v>
      </c>
      <c r="H458" s="25" t="s">
        <v>79</v>
      </c>
      <c r="I458" s="7"/>
      <c r="J458" s="7"/>
      <c r="K458" s="16" t="s">
        <v>10</v>
      </c>
      <c r="L458" s="17"/>
      <c r="M458" s="17"/>
    </row>
    <row r="459" spans="1:24" ht="216.65" customHeight="1" thickBot="1" x14ac:dyDescent="0.4">
      <c r="A459" s="81" t="s">
        <v>256</v>
      </c>
      <c r="B459" s="197" t="s">
        <v>256</v>
      </c>
      <c r="C459" s="15"/>
      <c r="D459" s="15"/>
      <c r="E459" s="7"/>
      <c r="F459" s="7"/>
      <c r="G459" s="7"/>
      <c r="H459" s="7"/>
      <c r="I459" s="7"/>
      <c r="J459" s="7"/>
      <c r="K459" s="2" t="str">
        <f>IF(AND(G458&gt;=O460,G458&lt;=P460),N460,IF(AND(G458&gt;=O461,G458&lt;=P461),N461,IF(AND(G458&gt;=O462,G458&lt;=P462),N462,IF(AND(G458&gt;=O463,G458&lt;=P463),N463,IF(AND(G458&gt;=O464,G458&lt;=P464),N464,IF(AND(G458&gt;=O465,G458&lt;=P465),N465,N466))))))</f>
        <v>Verify Data Entry</v>
      </c>
      <c r="L459" s="17"/>
      <c r="M459" s="17"/>
      <c r="O459" s="187" t="s">
        <v>0</v>
      </c>
      <c r="P459" s="187" t="s">
        <v>1</v>
      </c>
    </row>
    <row r="460" spans="1:24" ht="158.4" hidden="1" customHeight="1" x14ac:dyDescent="0.35">
      <c r="A460" s="81"/>
      <c r="B460" s="197"/>
      <c r="C460" s="15"/>
      <c r="D460" s="15"/>
      <c r="E460" s="7"/>
      <c r="F460" s="7"/>
      <c r="G460" s="7"/>
      <c r="H460" s="7"/>
      <c r="I460" s="7"/>
      <c r="J460" s="7"/>
      <c r="K460" s="1"/>
      <c r="L460" s="17"/>
      <c r="M460" s="17"/>
      <c r="N460" s="188" t="s">
        <v>390</v>
      </c>
      <c r="O460" s="187">
        <v>0</v>
      </c>
      <c r="P460" s="187">
        <v>0.1</v>
      </c>
    </row>
    <row r="461" spans="1:24" ht="144" hidden="1" customHeight="1" x14ac:dyDescent="0.35">
      <c r="A461" s="81"/>
      <c r="B461" s="197"/>
      <c r="C461" s="15"/>
      <c r="D461" s="15"/>
      <c r="E461" s="7"/>
      <c r="F461" s="7"/>
      <c r="G461" s="7"/>
      <c r="H461" s="7"/>
      <c r="I461" s="7"/>
      <c r="J461" s="7"/>
      <c r="K461" s="1"/>
      <c r="L461" s="17"/>
      <c r="M461" s="17"/>
      <c r="N461" s="188" t="s">
        <v>178</v>
      </c>
      <c r="O461" s="187">
        <v>0.1</v>
      </c>
      <c r="P461" s="187">
        <v>0.5</v>
      </c>
    </row>
    <row r="462" spans="1:24" ht="140.4" hidden="1" customHeight="1" x14ac:dyDescent="0.35">
      <c r="A462" s="81"/>
      <c r="B462" s="197"/>
      <c r="C462" s="15"/>
      <c r="D462" s="15"/>
      <c r="E462" s="7"/>
      <c r="F462" s="7"/>
      <c r="G462" s="7"/>
      <c r="H462" s="7"/>
      <c r="I462" s="7"/>
      <c r="J462" s="7"/>
      <c r="K462" s="1"/>
      <c r="L462" s="17"/>
      <c r="M462" s="17"/>
      <c r="N462" s="188" t="s">
        <v>179</v>
      </c>
      <c r="O462" s="187">
        <v>0.5</v>
      </c>
      <c r="P462" s="187">
        <v>2.5</v>
      </c>
    </row>
    <row r="463" spans="1:24" ht="144" hidden="1" customHeight="1" x14ac:dyDescent="0.35">
      <c r="A463" s="81"/>
      <c r="B463" s="197"/>
      <c r="C463" s="15"/>
      <c r="D463" s="15"/>
      <c r="E463" s="7"/>
      <c r="F463" s="7"/>
      <c r="G463" s="7"/>
      <c r="H463" s="7"/>
      <c r="I463" s="7"/>
      <c r="J463" s="7"/>
      <c r="K463" s="1"/>
      <c r="L463" s="17"/>
      <c r="M463" s="17"/>
      <c r="N463" s="188" t="s">
        <v>180</v>
      </c>
      <c r="O463" s="187">
        <v>2.5</v>
      </c>
      <c r="P463" s="187">
        <v>5</v>
      </c>
    </row>
    <row r="464" spans="1:24" ht="144" hidden="1" customHeight="1" x14ac:dyDescent="0.35">
      <c r="A464" s="81"/>
      <c r="B464" s="197"/>
      <c r="C464" s="15"/>
      <c r="D464" s="15"/>
      <c r="E464" s="7"/>
      <c r="F464" s="7"/>
      <c r="G464" s="7"/>
      <c r="H464" s="7"/>
      <c r="I464" s="7"/>
      <c r="J464" s="7"/>
      <c r="K464" s="1"/>
      <c r="L464" s="17"/>
      <c r="M464" s="17"/>
      <c r="N464" s="188" t="s">
        <v>181</v>
      </c>
      <c r="O464" s="187">
        <v>5</v>
      </c>
      <c r="P464" s="187">
        <v>10</v>
      </c>
    </row>
    <row r="465" spans="1:24" ht="129.65" hidden="1" customHeight="1" x14ac:dyDescent="0.35">
      <c r="A465" s="81"/>
      <c r="B465" s="197"/>
      <c r="C465" s="15"/>
      <c r="D465" s="15"/>
      <c r="E465" s="7"/>
      <c r="F465" s="7"/>
      <c r="G465" s="7"/>
      <c r="H465" s="7"/>
      <c r="I465" s="7"/>
      <c r="J465" s="7"/>
      <c r="K465" s="1"/>
      <c r="L465" s="17"/>
      <c r="M465" s="17"/>
      <c r="N465" s="188" t="s">
        <v>182</v>
      </c>
      <c r="O465" s="187">
        <v>10</v>
      </c>
      <c r="P465" s="187">
        <v>50</v>
      </c>
    </row>
    <row r="466" spans="1:24" hidden="1" x14ac:dyDescent="0.35">
      <c r="A466" s="81"/>
      <c r="B466" s="197"/>
      <c r="C466" s="15"/>
      <c r="D466" s="15"/>
      <c r="E466" s="7"/>
      <c r="F466" s="7"/>
      <c r="G466" s="7"/>
      <c r="H466" s="7"/>
      <c r="I466" s="7"/>
      <c r="J466" s="7"/>
      <c r="K466" s="6"/>
      <c r="L466" s="17"/>
      <c r="M466" s="17"/>
      <c r="N466" s="187" t="s">
        <v>6</v>
      </c>
    </row>
    <row r="467" spans="1:24" x14ac:dyDescent="0.35">
      <c r="A467" s="81" t="s">
        <v>256</v>
      </c>
      <c r="B467" s="197" t="s">
        <v>256</v>
      </c>
      <c r="C467" s="15"/>
      <c r="D467" s="15"/>
      <c r="E467" s="7"/>
      <c r="F467" s="7"/>
      <c r="G467" s="7"/>
      <c r="H467" s="7"/>
      <c r="I467" s="7"/>
      <c r="J467" s="7"/>
      <c r="K467" s="7"/>
      <c r="L467" s="17"/>
      <c r="M467" s="17"/>
    </row>
    <row r="468" spans="1:24" x14ac:dyDescent="0.35">
      <c r="A468" s="81" t="s">
        <v>256</v>
      </c>
      <c r="B468" s="197" t="s">
        <v>256</v>
      </c>
      <c r="C468" s="15"/>
      <c r="D468" s="15"/>
      <c r="E468" s="16" t="str">
        <f>IF(AND(G458&gt;=0,G458&lt;=0.1),N469,IF(AND(G458&gt;=0.1,G458&lt;=50),N470,N471))</f>
        <v>Verify Data Entry</v>
      </c>
      <c r="F468" s="7"/>
      <c r="G468" s="7"/>
      <c r="H468" s="7"/>
      <c r="I468" s="7"/>
      <c r="J468" s="7"/>
      <c r="K468" s="7"/>
      <c r="L468" s="17"/>
      <c r="M468" s="17"/>
    </row>
    <row r="469" spans="1:24" x14ac:dyDescent="0.35">
      <c r="A469" s="81" t="s">
        <v>256</v>
      </c>
      <c r="B469" s="197" t="s">
        <v>256</v>
      </c>
      <c r="C469" s="15"/>
      <c r="D469" s="15"/>
      <c r="E469" s="18">
        <f>IF(AND(E468=N469),X474,0)</f>
        <v>0</v>
      </c>
      <c r="F469" s="7" t="s">
        <v>109</v>
      </c>
      <c r="G469" s="4"/>
      <c r="H469" s="7"/>
      <c r="I469" s="7"/>
      <c r="J469" s="7"/>
      <c r="K469" s="7"/>
      <c r="L469" s="17"/>
      <c r="M469" s="17"/>
      <c r="N469" s="188" t="s">
        <v>391</v>
      </c>
    </row>
    <row r="470" spans="1:24" hidden="1" x14ac:dyDescent="0.35">
      <c r="A470" s="81"/>
      <c r="B470" s="197"/>
      <c r="C470" s="15"/>
      <c r="D470" s="15"/>
      <c r="E470" s="7"/>
      <c r="F470" s="7"/>
      <c r="G470" s="7"/>
      <c r="H470" s="7"/>
      <c r="I470" s="7"/>
      <c r="J470" s="7"/>
      <c r="K470" s="7"/>
      <c r="L470" s="17"/>
      <c r="M470" s="17"/>
      <c r="N470" s="188" t="s">
        <v>108</v>
      </c>
    </row>
    <row r="471" spans="1:24" x14ac:dyDescent="0.35">
      <c r="A471" s="81" t="s">
        <v>256</v>
      </c>
      <c r="B471" s="197" t="s">
        <v>256</v>
      </c>
      <c r="C471" s="15"/>
      <c r="D471" s="15"/>
      <c r="E471" s="16" t="s">
        <v>110</v>
      </c>
      <c r="F471" s="7"/>
      <c r="G471" s="7"/>
      <c r="H471" s="7"/>
      <c r="I471" s="7"/>
      <c r="J471" s="7"/>
      <c r="K471" s="7"/>
      <c r="L471" s="17"/>
      <c r="M471" s="17"/>
      <c r="N471" s="188" t="s">
        <v>6</v>
      </c>
    </row>
    <row r="472" spans="1:24" hidden="1" x14ac:dyDescent="0.35">
      <c r="A472" s="81"/>
      <c r="B472" s="197"/>
      <c r="C472" s="15"/>
      <c r="D472" s="15"/>
      <c r="E472" s="7"/>
      <c r="F472" s="7"/>
      <c r="G472" s="7"/>
      <c r="H472" s="7"/>
      <c r="I472" s="7"/>
      <c r="J472" s="7"/>
      <c r="K472" s="7"/>
      <c r="L472" s="17"/>
      <c r="M472" s="17"/>
      <c r="N472" s="188"/>
    </row>
    <row r="473" spans="1:24" hidden="1" x14ac:dyDescent="0.35">
      <c r="A473" s="84"/>
      <c r="B473" s="197"/>
      <c r="C473" s="15"/>
      <c r="D473" s="15"/>
      <c r="E473" s="7"/>
      <c r="F473" s="7"/>
      <c r="G473" s="7"/>
      <c r="H473" s="7"/>
      <c r="I473" s="7"/>
      <c r="J473" s="7"/>
      <c r="K473" s="7"/>
      <c r="L473" s="17"/>
      <c r="M473" s="17"/>
      <c r="O473" s="189" t="s">
        <v>18</v>
      </c>
      <c r="P473" s="189" t="s">
        <v>19</v>
      </c>
      <c r="Q473" s="189" t="s">
        <v>20</v>
      </c>
      <c r="R473" s="189" t="s">
        <v>21</v>
      </c>
      <c r="S473" s="189" t="s">
        <v>22</v>
      </c>
      <c r="T473" s="189"/>
      <c r="U473" s="189" t="s">
        <v>23</v>
      </c>
      <c r="V473" s="189" t="s">
        <v>24</v>
      </c>
      <c r="W473" s="189" t="s">
        <v>25</v>
      </c>
      <c r="X473" s="189" t="s">
        <v>26</v>
      </c>
    </row>
    <row r="474" spans="1:24" x14ac:dyDescent="0.35">
      <c r="A474" s="82" t="s">
        <v>256</v>
      </c>
      <c r="B474" s="197" t="s">
        <v>256</v>
      </c>
      <c r="C474" s="15"/>
      <c r="D474" s="15"/>
      <c r="E474" s="7"/>
      <c r="F474" s="7"/>
      <c r="G474" s="7"/>
      <c r="H474" s="7"/>
      <c r="I474" s="7"/>
      <c r="J474" s="7"/>
      <c r="K474" s="7"/>
      <c r="L474" s="17"/>
      <c r="M474" s="17"/>
      <c r="O474" s="189">
        <v>108</v>
      </c>
      <c r="P474" s="189" t="str">
        <f>G458</f>
        <v>Enter Data</v>
      </c>
      <c r="Q474" s="189">
        <v>0.01</v>
      </c>
      <c r="R474" s="189" t="e">
        <f>Q474-P474</f>
        <v>#VALUE!</v>
      </c>
      <c r="S474" s="189" t="e">
        <f>R474*$G$7/O474*1</f>
        <v>#VALUE!</v>
      </c>
      <c r="T474" s="189"/>
      <c r="U474" s="189">
        <v>0.01</v>
      </c>
      <c r="V474" s="189" t="e">
        <f>R474/U474</f>
        <v>#VALUE!</v>
      </c>
      <c r="W474" s="189" t="e">
        <f>ROUNDUP(V474,0)</f>
        <v>#VALUE!</v>
      </c>
      <c r="X474" s="191" t="e">
        <f>S474/W474</f>
        <v>#VALUE!</v>
      </c>
    </row>
    <row r="475" spans="1:24" x14ac:dyDescent="0.35">
      <c r="A475" s="81" t="s">
        <v>256</v>
      </c>
      <c r="B475" s="197" t="s">
        <v>256</v>
      </c>
      <c r="C475" s="15"/>
      <c r="D475" s="15"/>
      <c r="E475" s="16" t="str">
        <f>IF(AND(G458&gt;=0,G458&lt;=0.1),N476,IF(AND(G458&gt;=0.1,G458&lt;=50),N477,N478))</f>
        <v>Verify Data Entry</v>
      </c>
      <c r="F475" s="7"/>
      <c r="G475" s="7"/>
      <c r="H475" s="7"/>
      <c r="I475" s="7"/>
      <c r="J475" s="7"/>
      <c r="K475" s="7"/>
      <c r="L475" s="17"/>
      <c r="M475" s="17"/>
      <c r="O475" s="189"/>
      <c r="P475" s="189"/>
      <c r="Q475" s="189"/>
      <c r="R475" s="189"/>
      <c r="S475" s="189"/>
      <c r="T475" s="189"/>
      <c r="U475" s="189"/>
      <c r="V475" s="189"/>
      <c r="W475" s="189"/>
      <c r="X475" s="189"/>
    </row>
    <row r="476" spans="1:24" x14ac:dyDescent="0.35">
      <c r="A476" s="81" t="s">
        <v>256</v>
      </c>
      <c r="B476" s="197" t="s">
        <v>256</v>
      </c>
      <c r="C476" s="15"/>
      <c r="D476" s="15"/>
      <c r="E476" s="18">
        <f>IF(AND(E475=N476),X481,0)</f>
        <v>0</v>
      </c>
      <c r="F476" s="7" t="s">
        <v>109</v>
      </c>
      <c r="G476" s="4"/>
      <c r="H476" s="7"/>
      <c r="I476" s="7"/>
      <c r="J476" s="7"/>
      <c r="K476" s="7"/>
      <c r="L476" s="17"/>
      <c r="M476" s="17"/>
      <c r="N476" s="188" t="s">
        <v>392</v>
      </c>
      <c r="O476" s="189"/>
      <c r="P476" s="189"/>
      <c r="Q476" s="189"/>
      <c r="R476" s="189"/>
      <c r="S476" s="189"/>
      <c r="T476" s="189"/>
      <c r="U476" s="189"/>
      <c r="V476" s="189"/>
      <c r="W476" s="189"/>
      <c r="X476" s="189"/>
    </row>
    <row r="477" spans="1:24" hidden="1" x14ac:dyDescent="0.35">
      <c r="A477" s="81"/>
      <c r="B477" s="197"/>
      <c r="C477" s="15"/>
      <c r="D477" s="15"/>
      <c r="E477" s="7"/>
      <c r="F477" s="7"/>
      <c r="G477" s="7"/>
      <c r="H477" s="7"/>
      <c r="I477" s="7"/>
      <c r="J477" s="7"/>
      <c r="K477" s="7"/>
      <c r="L477" s="17"/>
      <c r="M477" s="17"/>
      <c r="N477" s="188" t="s">
        <v>108</v>
      </c>
      <c r="O477" s="189"/>
      <c r="P477" s="189"/>
      <c r="Q477" s="189"/>
      <c r="R477" s="189"/>
      <c r="S477" s="189"/>
      <c r="T477" s="189"/>
      <c r="U477" s="189"/>
      <c r="V477" s="189"/>
      <c r="W477" s="189"/>
      <c r="X477" s="189"/>
    </row>
    <row r="478" spans="1:24" hidden="1" x14ac:dyDescent="0.35">
      <c r="A478" s="81"/>
      <c r="B478" s="197"/>
      <c r="C478" s="15"/>
      <c r="D478" s="15"/>
      <c r="E478" s="16"/>
      <c r="F478" s="7"/>
      <c r="G478" s="7"/>
      <c r="H478" s="7"/>
      <c r="I478" s="7"/>
      <c r="J478" s="7"/>
      <c r="K478" s="7"/>
      <c r="L478" s="17"/>
      <c r="M478" s="17"/>
      <c r="N478" s="188" t="s">
        <v>6</v>
      </c>
      <c r="O478" s="189"/>
      <c r="P478" s="189"/>
      <c r="Q478" s="189"/>
      <c r="R478" s="189"/>
      <c r="S478" s="189"/>
      <c r="T478" s="189"/>
      <c r="U478" s="189"/>
      <c r="V478" s="189"/>
      <c r="W478" s="189"/>
      <c r="X478" s="189"/>
    </row>
    <row r="479" spans="1:24" hidden="1" x14ac:dyDescent="0.35">
      <c r="A479" s="81"/>
      <c r="B479" s="197"/>
      <c r="C479" s="15"/>
      <c r="D479" s="15"/>
      <c r="E479" s="7"/>
      <c r="F479" s="7"/>
      <c r="G479" s="7"/>
      <c r="H479" s="7"/>
      <c r="I479" s="7"/>
      <c r="J479" s="7"/>
      <c r="K479" s="7"/>
      <c r="L479" s="17"/>
      <c r="M479" s="17"/>
      <c r="N479" s="188"/>
      <c r="O479" s="189"/>
      <c r="P479" s="189"/>
      <c r="Q479" s="189"/>
      <c r="R479" s="189"/>
      <c r="S479" s="189"/>
      <c r="T479" s="189"/>
      <c r="U479" s="189"/>
      <c r="V479" s="189"/>
      <c r="W479" s="189"/>
      <c r="X479" s="189"/>
    </row>
    <row r="480" spans="1:24" hidden="1" x14ac:dyDescent="0.35">
      <c r="A480" s="84"/>
      <c r="B480" s="197"/>
      <c r="C480" s="15"/>
      <c r="D480" s="15"/>
      <c r="E480" s="7"/>
      <c r="F480" s="7"/>
      <c r="G480" s="7"/>
      <c r="H480" s="7"/>
      <c r="I480" s="7"/>
      <c r="J480" s="7"/>
      <c r="K480" s="7"/>
      <c r="L480" s="17"/>
      <c r="M480" s="17"/>
      <c r="O480" s="189" t="s">
        <v>18</v>
      </c>
      <c r="P480" s="189" t="s">
        <v>19</v>
      </c>
      <c r="Q480" s="189" t="s">
        <v>20</v>
      </c>
      <c r="R480" s="189" t="s">
        <v>21</v>
      </c>
      <c r="S480" s="189" t="s">
        <v>22</v>
      </c>
      <c r="T480" s="189"/>
      <c r="U480" s="189" t="s">
        <v>23</v>
      </c>
      <c r="V480" s="189" t="s">
        <v>24</v>
      </c>
      <c r="W480" s="189" t="s">
        <v>25</v>
      </c>
      <c r="X480" s="189" t="s">
        <v>26</v>
      </c>
    </row>
    <row r="481" spans="1:24" hidden="1" x14ac:dyDescent="0.35">
      <c r="B481" s="197"/>
      <c r="C481" s="15"/>
      <c r="D481" s="15"/>
      <c r="E481" s="7"/>
      <c r="F481" s="7"/>
      <c r="G481" s="7"/>
      <c r="H481" s="7"/>
      <c r="I481" s="7"/>
      <c r="J481" s="7"/>
      <c r="K481" s="7"/>
      <c r="L481" s="17"/>
      <c r="M481" s="17"/>
      <c r="O481" s="189">
        <v>3.7879999999999998</v>
      </c>
      <c r="P481" s="189">
        <f>G465</f>
        <v>0</v>
      </c>
      <c r="Q481" s="189">
        <v>0.01</v>
      </c>
      <c r="R481" s="189">
        <f>Q481-P481</f>
        <v>0.01</v>
      </c>
      <c r="S481" s="189" t="e">
        <f>R481*$G$7/O481*1</f>
        <v>#VALUE!</v>
      </c>
      <c r="T481" s="189"/>
      <c r="U481" s="189">
        <v>0.01</v>
      </c>
      <c r="V481" s="189">
        <f>R481/U481</f>
        <v>1</v>
      </c>
      <c r="W481" s="189">
        <f>ROUNDUP(V481,0)</f>
        <v>1</v>
      </c>
      <c r="X481" s="191" t="e">
        <f>S481/W481</f>
        <v>#VALUE!</v>
      </c>
    </row>
    <row r="482" spans="1:24" hidden="1" x14ac:dyDescent="0.35">
      <c r="A482" s="81"/>
      <c r="B482" s="197"/>
      <c r="C482" s="15"/>
      <c r="D482" s="15"/>
      <c r="E482" s="7"/>
      <c r="F482" s="7"/>
      <c r="G482" s="7"/>
      <c r="H482" s="7"/>
      <c r="I482" s="7"/>
      <c r="J482" s="7"/>
      <c r="K482" s="7"/>
      <c r="L482" s="17"/>
      <c r="M482" s="17"/>
    </row>
    <row r="483" spans="1:24" hidden="1" x14ac:dyDescent="0.35">
      <c r="B483" s="197"/>
      <c r="C483" s="15"/>
      <c r="D483" s="15"/>
      <c r="E483" s="7"/>
      <c r="F483" s="7"/>
      <c r="G483" s="7"/>
      <c r="H483" s="7"/>
      <c r="I483" s="7"/>
      <c r="J483" s="7"/>
      <c r="K483" s="7"/>
      <c r="L483" s="17"/>
      <c r="M483" s="17"/>
    </row>
    <row r="484" spans="1:24" hidden="1" x14ac:dyDescent="0.35">
      <c r="B484" s="197"/>
      <c r="C484" s="15"/>
      <c r="D484" s="15"/>
      <c r="E484" s="7"/>
      <c r="F484" s="7"/>
      <c r="G484" s="7"/>
      <c r="H484" s="7"/>
      <c r="I484" s="7"/>
      <c r="J484" s="7"/>
      <c r="K484" s="7"/>
      <c r="L484" s="17"/>
      <c r="M484" s="17"/>
    </row>
    <row r="485" spans="1:24" hidden="1" x14ac:dyDescent="0.35">
      <c r="B485" s="197"/>
      <c r="C485" s="15"/>
      <c r="D485" s="15"/>
      <c r="E485" s="7"/>
      <c r="F485" s="7"/>
      <c r="G485" s="7"/>
      <c r="H485" s="7"/>
      <c r="I485" s="7"/>
      <c r="J485" s="7"/>
      <c r="K485" s="7"/>
      <c r="L485" s="17"/>
      <c r="M485" s="17"/>
    </row>
    <row r="486" spans="1:24" ht="15" thickBot="1" x14ac:dyDescent="0.4">
      <c r="A486" s="82" t="s">
        <v>256</v>
      </c>
      <c r="B486" s="197" t="s">
        <v>256</v>
      </c>
      <c r="C486" s="15"/>
      <c r="D486" s="19"/>
      <c r="E486" s="20"/>
      <c r="F486" s="20"/>
      <c r="G486" s="20"/>
      <c r="H486" s="20"/>
      <c r="I486" s="20"/>
      <c r="J486" s="20"/>
      <c r="K486" s="20"/>
      <c r="L486" s="21"/>
      <c r="M486" s="17"/>
    </row>
    <row r="487" spans="1:24" ht="15" thickBot="1" x14ac:dyDescent="0.4">
      <c r="A487" s="81" t="s">
        <v>256</v>
      </c>
      <c r="B487" s="197" t="s">
        <v>256</v>
      </c>
      <c r="C487" s="15"/>
      <c r="D487" s="7"/>
      <c r="E487" s="7"/>
      <c r="F487" s="7"/>
      <c r="G487" s="7"/>
      <c r="H487" s="7"/>
      <c r="I487" s="7"/>
      <c r="J487" s="7"/>
      <c r="K487" s="7"/>
      <c r="L487" s="7"/>
      <c r="M487" s="17"/>
    </row>
    <row r="488" spans="1:24" ht="8.4" customHeight="1" thickBot="1" x14ac:dyDescent="0.4">
      <c r="A488" s="81" t="s">
        <v>256</v>
      </c>
      <c r="B488" s="197" t="s">
        <v>256</v>
      </c>
      <c r="C488" s="15"/>
      <c r="D488" s="12"/>
      <c r="E488" s="13"/>
      <c r="F488" s="13"/>
      <c r="G488" s="13"/>
      <c r="H488" s="13"/>
      <c r="I488" s="13"/>
      <c r="J488" s="13"/>
      <c r="K488" s="13"/>
      <c r="L488" s="14"/>
      <c r="M488" s="17"/>
    </row>
    <row r="489" spans="1:24" ht="19" thickBot="1" x14ac:dyDescent="0.5">
      <c r="A489" s="81" t="s">
        <v>256</v>
      </c>
      <c r="B489" s="197" t="s">
        <v>256</v>
      </c>
      <c r="C489" s="15"/>
      <c r="D489" s="15"/>
      <c r="E489" s="24" t="s">
        <v>119</v>
      </c>
      <c r="F489" s="7"/>
      <c r="G489" s="32" t="s">
        <v>251</v>
      </c>
      <c r="H489" s="25" t="s">
        <v>79</v>
      </c>
      <c r="I489" s="7"/>
      <c r="J489" s="7"/>
      <c r="K489" s="16" t="s">
        <v>10</v>
      </c>
      <c r="L489" s="17"/>
      <c r="M489" s="17"/>
    </row>
    <row r="490" spans="1:24" ht="147.65" customHeight="1" thickBot="1" x14ac:dyDescent="0.4">
      <c r="A490" s="81" t="s">
        <v>256</v>
      </c>
      <c r="B490" s="197" t="s">
        <v>256</v>
      </c>
      <c r="C490" s="15"/>
      <c r="D490" s="15"/>
      <c r="E490" s="7"/>
      <c r="F490" s="7"/>
      <c r="G490" s="7"/>
      <c r="H490" s="7"/>
      <c r="I490" s="7"/>
      <c r="J490" s="7"/>
      <c r="K490" s="2" t="str">
        <f>IF(AND(G489&gt;=O491,G489&lt;=P491),N491,IF(AND(G489&gt;=O492,G489&lt;=P492),N492,IF(AND(G489&gt;=O493,G489&lt;=P493),N493,IF(AND(G489&gt;=O494,G489&lt;=P494),N494,IF(AND(G489&gt;=O495,G489&lt;=P495),N495,IF(AND(G489&gt;=O496,G489&lt;=P496),N496,N497))))))</f>
        <v>Verify Data Entry</v>
      </c>
      <c r="L490" s="17"/>
      <c r="M490" s="17"/>
      <c r="O490" s="187" t="s">
        <v>0</v>
      </c>
      <c r="P490" s="187" t="s">
        <v>1</v>
      </c>
    </row>
    <row r="491" spans="1:24" ht="145" hidden="1" x14ac:dyDescent="0.35">
      <c r="A491" s="81"/>
      <c r="B491" s="197"/>
      <c r="C491" s="15"/>
      <c r="D491" s="15"/>
      <c r="E491" s="7"/>
      <c r="F491" s="7"/>
      <c r="G491" s="7"/>
      <c r="H491" s="7"/>
      <c r="I491" s="7"/>
      <c r="J491" s="7"/>
      <c r="K491" s="1"/>
      <c r="L491" s="17"/>
      <c r="M491" s="17"/>
      <c r="N491" s="188" t="s">
        <v>473</v>
      </c>
      <c r="O491" s="187">
        <v>0</v>
      </c>
      <c r="P491" s="187">
        <v>0.7</v>
      </c>
    </row>
    <row r="492" spans="1:24" ht="130.5" hidden="1" x14ac:dyDescent="0.35">
      <c r="A492" s="81"/>
      <c r="B492" s="197"/>
      <c r="C492" s="15"/>
      <c r="D492" s="15"/>
      <c r="E492" s="7"/>
      <c r="F492" s="7"/>
      <c r="G492" s="7"/>
      <c r="H492" s="7"/>
      <c r="I492" s="7"/>
      <c r="J492" s="7"/>
      <c r="K492" s="1"/>
      <c r="L492" s="17"/>
      <c r="M492" s="17"/>
      <c r="N492" s="188" t="s">
        <v>393</v>
      </c>
      <c r="O492" s="187">
        <v>0.7</v>
      </c>
      <c r="P492" s="187">
        <v>5</v>
      </c>
    </row>
    <row r="493" spans="1:24" ht="140.4" hidden="1" customHeight="1" x14ac:dyDescent="0.35">
      <c r="A493" s="81"/>
      <c r="B493" s="197"/>
      <c r="C493" s="15"/>
      <c r="D493" s="15"/>
      <c r="E493" s="7"/>
      <c r="F493" s="7"/>
      <c r="G493" s="7"/>
      <c r="H493" s="7"/>
      <c r="I493" s="7"/>
      <c r="J493" s="7"/>
      <c r="K493" s="1"/>
      <c r="L493" s="17"/>
      <c r="M493" s="17"/>
      <c r="N493" s="188" t="s">
        <v>395</v>
      </c>
      <c r="O493" s="187">
        <v>5</v>
      </c>
      <c r="P493" s="187">
        <v>10</v>
      </c>
    </row>
    <row r="494" spans="1:24" ht="145" hidden="1" x14ac:dyDescent="0.35">
      <c r="A494" s="81"/>
      <c r="B494" s="197"/>
      <c r="C494" s="15"/>
      <c r="D494" s="15"/>
      <c r="E494" s="7"/>
      <c r="F494" s="7"/>
      <c r="G494" s="7"/>
      <c r="H494" s="7"/>
      <c r="I494" s="7"/>
      <c r="J494" s="7"/>
      <c r="K494" s="1"/>
      <c r="L494" s="17"/>
      <c r="M494" s="17"/>
      <c r="N494" s="188" t="s">
        <v>394</v>
      </c>
      <c r="O494" s="187">
        <v>10</v>
      </c>
      <c r="P494" s="187">
        <v>30</v>
      </c>
    </row>
    <row r="495" spans="1:24" ht="145" hidden="1" x14ac:dyDescent="0.35">
      <c r="A495" s="81"/>
      <c r="B495" s="197"/>
      <c r="C495" s="15"/>
      <c r="D495" s="15"/>
      <c r="E495" s="7"/>
      <c r="F495" s="7"/>
      <c r="G495" s="7"/>
      <c r="H495" s="7"/>
      <c r="I495" s="7"/>
      <c r="J495" s="7"/>
      <c r="K495" s="1"/>
      <c r="L495" s="17"/>
      <c r="M495" s="17"/>
      <c r="N495" s="188" t="s">
        <v>394</v>
      </c>
      <c r="O495" s="187">
        <v>30</v>
      </c>
      <c r="P495" s="187">
        <v>40</v>
      </c>
    </row>
    <row r="496" spans="1:24" ht="145" hidden="1" x14ac:dyDescent="0.35">
      <c r="A496" s="81"/>
      <c r="B496" s="197"/>
      <c r="C496" s="15"/>
      <c r="D496" s="15"/>
      <c r="E496" s="7"/>
      <c r="F496" s="7"/>
      <c r="G496" s="7"/>
      <c r="H496" s="7"/>
      <c r="I496" s="7"/>
      <c r="J496" s="7"/>
      <c r="K496" s="1"/>
      <c r="L496" s="17"/>
      <c r="M496" s="17"/>
      <c r="N496" s="188" t="s">
        <v>394</v>
      </c>
      <c r="O496" s="187">
        <v>40</v>
      </c>
      <c r="P496" s="187">
        <v>50</v>
      </c>
    </row>
    <row r="497" spans="1:16" hidden="1" x14ac:dyDescent="0.35">
      <c r="A497" s="81"/>
      <c r="B497" s="197"/>
      <c r="C497" s="15"/>
      <c r="D497" s="15"/>
      <c r="E497" s="7"/>
      <c r="F497" s="7"/>
      <c r="G497" s="7"/>
      <c r="H497" s="7"/>
      <c r="I497" s="7"/>
      <c r="J497" s="7"/>
      <c r="K497" s="6"/>
      <c r="L497" s="17"/>
      <c r="M497" s="17"/>
      <c r="N497" s="187" t="s">
        <v>6</v>
      </c>
    </row>
    <row r="498" spans="1:16" hidden="1" x14ac:dyDescent="0.35">
      <c r="A498" s="81"/>
      <c r="B498" s="197"/>
      <c r="C498" s="15"/>
      <c r="D498" s="15"/>
      <c r="E498" s="7"/>
      <c r="F498" s="7"/>
      <c r="G498" s="7"/>
      <c r="H498" s="7"/>
      <c r="I498" s="7"/>
      <c r="J498" s="7"/>
      <c r="K498" s="7"/>
      <c r="L498" s="17"/>
      <c r="M498" s="17"/>
    </row>
    <row r="499" spans="1:16" ht="15" thickBot="1" x14ac:dyDescent="0.4">
      <c r="A499" s="82" t="s">
        <v>256</v>
      </c>
      <c r="B499" s="197" t="s">
        <v>256</v>
      </c>
      <c r="C499" s="15"/>
      <c r="D499" s="19"/>
      <c r="E499" s="20"/>
      <c r="F499" s="20"/>
      <c r="G499" s="20"/>
      <c r="H499" s="20"/>
      <c r="I499" s="20"/>
      <c r="J499" s="20"/>
      <c r="K499" s="20"/>
      <c r="L499" s="21"/>
      <c r="M499" s="17"/>
    </row>
    <row r="500" spans="1:16" ht="15" thickBot="1" x14ac:dyDescent="0.4">
      <c r="A500" s="81" t="s">
        <v>256</v>
      </c>
      <c r="B500" s="197" t="s">
        <v>256</v>
      </c>
      <c r="C500" s="15"/>
      <c r="D500" s="7"/>
      <c r="E500" s="7"/>
      <c r="F500" s="7"/>
      <c r="G500" s="7"/>
      <c r="H500" s="7"/>
      <c r="I500" s="7"/>
      <c r="J500" s="7"/>
      <c r="K500" s="7"/>
      <c r="L500" s="7"/>
      <c r="M500" s="17"/>
    </row>
    <row r="501" spans="1:16" ht="8.4" customHeight="1" thickBot="1" x14ac:dyDescent="0.4">
      <c r="A501" s="81" t="s">
        <v>256</v>
      </c>
      <c r="B501" s="197" t="s">
        <v>256</v>
      </c>
      <c r="C501" s="15"/>
      <c r="D501" s="12"/>
      <c r="E501" s="13"/>
      <c r="F501" s="13"/>
      <c r="G501" s="13"/>
      <c r="H501" s="13"/>
      <c r="I501" s="13"/>
      <c r="J501" s="13"/>
      <c r="K501" s="13"/>
      <c r="L501" s="14"/>
      <c r="M501" s="17"/>
    </row>
    <row r="502" spans="1:16" ht="19" thickBot="1" x14ac:dyDescent="0.5">
      <c r="A502" s="81" t="s">
        <v>256</v>
      </c>
      <c r="B502" s="197" t="s">
        <v>256</v>
      </c>
      <c r="C502" s="15"/>
      <c r="D502" s="15"/>
      <c r="E502" s="24" t="s">
        <v>120</v>
      </c>
      <c r="F502" s="7"/>
      <c r="G502" s="32" t="s">
        <v>251</v>
      </c>
      <c r="H502" s="25" t="s">
        <v>79</v>
      </c>
      <c r="I502" s="7"/>
      <c r="J502" s="7"/>
      <c r="K502" s="16" t="s">
        <v>10</v>
      </c>
      <c r="L502" s="17"/>
      <c r="M502" s="17"/>
    </row>
    <row r="503" spans="1:16" ht="219.65" customHeight="1" thickBot="1" x14ac:dyDescent="0.4">
      <c r="A503" s="81" t="s">
        <v>256</v>
      </c>
      <c r="B503" s="197" t="s">
        <v>256</v>
      </c>
      <c r="C503" s="15"/>
      <c r="D503" s="15"/>
      <c r="E503" s="7"/>
      <c r="F503" s="7"/>
      <c r="G503" s="7"/>
      <c r="H503" s="7"/>
      <c r="I503" s="7"/>
      <c r="J503" s="7"/>
      <c r="K503" s="2" t="str">
        <f>IF(AND(G502&gt;=O504,G502&lt;=P504),N504,IF(AND(G502&gt;=O505,G502&lt;=P505),N505,IF(AND(G502&gt;=O506,G502&lt;=P506),N506,IF(AND(G502&gt;=O507,G502&lt;=P507),N507,IF(AND(G502&gt;=O508,G502&lt;=P508),N508,IF(AND(G502&gt;=O509,G502&lt;=P509),N509,N510))))))</f>
        <v>Verify Data Entry</v>
      </c>
      <c r="L503" s="17"/>
      <c r="M503" s="17"/>
      <c r="O503" s="187" t="s">
        <v>0</v>
      </c>
      <c r="P503" s="187" t="s">
        <v>1</v>
      </c>
    </row>
    <row r="504" spans="1:16" ht="209.4" hidden="1" customHeight="1" x14ac:dyDescent="0.35">
      <c r="A504" s="81"/>
      <c r="B504" s="197"/>
      <c r="C504" s="15"/>
      <c r="D504" s="15"/>
      <c r="E504" s="7"/>
      <c r="F504" s="7"/>
      <c r="G504" s="7"/>
      <c r="H504" s="7"/>
      <c r="I504" s="7"/>
      <c r="J504" s="7"/>
      <c r="K504" s="1"/>
      <c r="L504" s="17"/>
      <c r="M504" s="17"/>
      <c r="N504" s="188" t="s">
        <v>396</v>
      </c>
      <c r="O504" s="187">
        <v>0</v>
      </c>
      <c r="P504" s="187">
        <v>0.01</v>
      </c>
    </row>
    <row r="505" spans="1:16" ht="217.5" hidden="1" x14ac:dyDescent="0.35">
      <c r="A505" s="81"/>
      <c r="B505" s="197"/>
      <c r="C505" s="15"/>
      <c r="D505" s="15"/>
      <c r="E505" s="7"/>
      <c r="F505" s="7"/>
      <c r="G505" s="7"/>
      <c r="H505" s="7"/>
      <c r="I505" s="7"/>
      <c r="J505" s="7"/>
      <c r="K505" s="1"/>
      <c r="L505" s="17"/>
      <c r="M505" s="17"/>
      <c r="N505" s="188" t="s">
        <v>397</v>
      </c>
      <c r="O505" s="187">
        <v>0</v>
      </c>
      <c r="P505" s="187">
        <v>0.01</v>
      </c>
    </row>
    <row r="506" spans="1:16" ht="140.4" hidden="1" customHeight="1" x14ac:dyDescent="0.35">
      <c r="A506" s="81"/>
      <c r="B506" s="197"/>
      <c r="C506" s="15"/>
      <c r="D506" s="15"/>
      <c r="E506" s="7"/>
      <c r="F506" s="7"/>
      <c r="G506" s="7"/>
      <c r="H506" s="7"/>
      <c r="I506" s="7"/>
      <c r="J506" s="7"/>
      <c r="K506" s="1"/>
      <c r="L506" s="17"/>
      <c r="M506" s="17"/>
      <c r="N506" s="188" t="s">
        <v>396</v>
      </c>
      <c r="O506" s="187">
        <v>0</v>
      </c>
      <c r="P506" s="187">
        <v>0.01</v>
      </c>
    </row>
    <row r="507" spans="1:16" ht="203" hidden="1" x14ac:dyDescent="0.35">
      <c r="A507" s="81"/>
      <c r="B507" s="197"/>
      <c r="C507" s="15"/>
      <c r="D507" s="15"/>
      <c r="E507" s="7"/>
      <c r="F507" s="7"/>
      <c r="G507" s="7"/>
      <c r="H507" s="7"/>
      <c r="I507" s="7"/>
      <c r="J507" s="7"/>
      <c r="K507" s="1"/>
      <c r="L507" s="17"/>
      <c r="M507" s="17"/>
      <c r="N507" s="188" t="s">
        <v>396</v>
      </c>
      <c r="O507" s="187">
        <v>0</v>
      </c>
      <c r="P507" s="187">
        <v>0.01</v>
      </c>
    </row>
    <row r="508" spans="1:16" ht="203" hidden="1" x14ac:dyDescent="0.35">
      <c r="A508" s="81"/>
      <c r="B508" s="197"/>
      <c r="C508" s="15"/>
      <c r="D508" s="15"/>
      <c r="E508" s="7"/>
      <c r="F508" s="7"/>
      <c r="G508" s="7"/>
      <c r="H508" s="7"/>
      <c r="I508" s="7"/>
      <c r="J508" s="7"/>
      <c r="K508" s="1"/>
      <c r="L508" s="17"/>
      <c r="M508" s="17"/>
      <c r="N508" s="188" t="s">
        <v>396</v>
      </c>
      <c r="O508" s="187">
        <v>0.02</v>
      </c>
      <c r="P508" s="187">
        <v>0.1</v>
      </c>
    </row>
    <row r="509" spans="1:16" ht="72.5" hidden="1" x14ac:dyDescent="0.35">
      <c r="A509" s="81"/>
      <c r="B509" s="197"/>
      <c r="C509" s="15"/>
      <c r="D509" s="15"/>
      <c r="E509" s="7"/>
      <c r="F509" s="7"/>
      <c r="G509" s="7"/>
      <c r="H509" s="7"/>
      <c r="I509" s="7"/>
      <c r="J509" s="7"/>
      <c r="K509" s="1"/>
      <c r="L509" s="17"/>
      <c r="M509" s="17"/>
      <c r="N509" s="188" t="s">
        <v>400</v>
      </c>
      <c r="O509" s="187">
        <v>0.11</v>
      </c>
      <c r="P509" s="187">
        <v>50</v>
      </c>
    </row>
    <row r="510" spans="1:16" hidden="1" x14ac:dyDescent="0.35">
      <c r="A510" s="81"/>
      <c r="B510" s="197"/>
      <c r="C510" s="15"/>
      <c r="D510" s="15"/>
      <c r="E510" s="7"/>
      <c r="F510" s="7"/>
      <c r="G510" s="7"/>
      <c r="H510" s="7"/>
      <c r="I510" s="7"/>
      <c r="J510" s="7"/>
      <c r="K510" s="6"/>
      <c r="L510" s="17"/>
      <c r="M510" s="17"/>
      <c r="N510" s="187" t="s">
        <v>6</v>
      </c>
    </row>
    <row r="511" spans="1:16" x14ac:dyDescent="0.35">
      <c r="A511" s="81" t="s">
        <v>256</v>
      </c>
      <c r="B511" s="197" t="s">
        <v>256</v>
      </c>
      <c r="C511" s="15"/>
      <c r="D511" s="15"/>
      <c r="E511" s="7"/>
      <c r="F511" s="7"/>
      <c r="G511" s="7"/>
      <c r="H511" s="7"/>
      <c r="I511" s="7"/>
      <c r="J511" s="7"/>
      <c r="K511" s="7"/>
      <c r="L511" s="17"/>
      <c r="M511" s="17"/>
    </row>
    <row r="512" spans="1:16" x14ac:dyDescent="0.35">
      <c r="A512" s="81" t="s">
        <v>256</v>
      </c>
      <c r="B512" s="197" t="s">
        <v>256</v>
      </c>
      <c r="C512" s="15"/>
      <c r="D512" s="15"/>
      <c r="E512" s="16" t="str">
        <f>IF(AND(G502&gt;=0,G502&lt;=0.01),N513,IF(AND(G502&gt;=0.01,G502&lt;=50),N514,N515))</f>
        <v>Verify Data Entry</v>
      </c>
      <c r="F512" s="7"/>
      <c r="G512" s="7"/>
      <c r="H512" s="7"/>
      <c r="I512" s="7"/>
      <c r="J512" s="7"/>
      <c r="K512" s="7"/>
      <c r="L512" s="17"/>
      <c r="M512" s="17"/>
    </row>
    <row r="513" spans="1:24" x14ac:dyDescent="0.35">
      <c r="A513" s="81" t="s">
        <v>256</v>
      </c>
      <c r="B513" s="197" t="s">
        <v>256</v>
      </c>
      <c r="C513" s="15"/>
      <c r="D513" s="15"/>
      <c r="E513" s="18">
        <f>IF(AND(E512=N513),X518,0)</f>
        <v>0</v>
      </c>
      <c r="F513" s="7" t="s">
        <v>109</v>
      </c>
      <c r="G513" s="4"/>
      <c r="H513" s="7"/>
      <c r="I513" s="7"/>
      <c r="J513" s="7"/>
      <c r="K513" s="7"/>
      <c r="L513" s="17"/>
      <c r="M513" s="17"/>
      <c r="N513" s="188" t="s">
        <v>398</v>
      </c>
    </row>
    <row r="514" spans="1:24" hidden="1" x14ac:dyDescent="0.35">
      <c r="A514" s="81"/>
      <c r="B514" s="197"/>
      <c r="C514" s="15"/>
      <c r="D514" s="15"/>
      <c r="E514" s="7"/>
      <c r="F514" s="7"/>
      <c r="G514" s="7"/>
      <c r="H514" s="7"/>
      <c r="I514" s="7"/>
      <c r="J514" s="7"/>
      <c r="K514" s="7"/>
      <c r="L514" s="17"/>
      <c r="M514" s="17"/>
      <c r="N514" s="188" t="s">
        <v>108</v>
      </c>
    </row>
    <row r="515" spans="1:24" x14ac:dyDescent="0.35">
      <c r="A515" s="81" t="s">
        <v>256</v>
      </c>
      <c r="B515" s="197" t="s">
        <v>256</v>
      </c>
      <c r="C515" s="15"/>
      <c r="D515" s="15"/>
      <c r="E515" s="16" t="s">
        <v>110</v>
      </c>
      <c r="F515" s="7"/>
      <c r="G515" s="7"/>
      <c r="H515" s="7"/>
      <c r="I515" s="7"/>
      <c r="J515" s="7"/>
      <c r="K515" s="7"/>
      <c r="L515" s="17"/>
      <c r="M515" s="17"/>
      <c r="N515" s="188" t="s">
        <v>6</v>
      </c>
    </row>
    <row r="516" spans="1:24" hidden="1" x14ac:dyDescent="0.35">
      <c r="A516" s="81"/>
      <c r="B516" s="197"/>
      <c r="C516" s="15"/>
      <c r="D516" s="15"/>
      <c r="E516" s="7"/>
      <c r="F516" s="7"/>
      <c r="G516" s="7"/>
      <c r="H516" s="7"/>
      <c r="I516" s="7"/>
      <c r="J516" s="7"/>
      <c r="K516" s="7"/>
      <c r="L516" s="17"/>
      <c r="M516" s="17"/>
      <c r="N516" s="188"/>
    </row>
    <row r="517" spans="1:24" hidden="1" x14ac:dyDescent="0.35">
      <c r="A517" s="84"/>
      <c r="B517" s="197"/>
      <c r="C517" s="15"/>
      <c r="D517" s="15"/>
      <c r="E517" s="7"/>
      <c r="F517" s="7"/>
      <c r="G517" s="7"/>
      <c r="H517" s="7"/>
      <c r="I517" s="7"/>
      <c r="J517" s="7"/>
      <c r="K517" s="7"/>
      <c r="L517" s="17"/>
      <c r="M517" s="17"/>
      <c r="O517" s="189" t="s">
        <v>18</v>
      </c>
      <c r="P517" s="189" t="s">
        <v>19</v>
      </c>
      <c r="Q517" s="189" t="s">
        <v>20</v>
      </c>
      <c r="R517" s="189" t="s">
        <v>21</v>
      </c>
      <c r="S517" s="189" t="s">
        <v>22</v>
      </c>
      <c r="T517" s="189"/>
      <c r="U517" s="189" t="s">
        <v>23</v>
      </c>
      <c r="V517" s="189" t="s">
        <v>24</v>
      </c>
      <c r="W517" s="189" t="s">
        <v>25</v>
      </c>
      <c r="X517" s="189" t="s">
        <v>26</v>
      </c>
    </row>
    <row r="518" spans="1:24" x14ac:dyDescent="0.35">
      <c r="A518" s="82" t="s">
        <v>256</v>
      </c>
      <c r="B518" s="197" t="s">
        <v>256</v>
      </c>
      <c r="C518" s="15"/>
      <c r="D518" s="15"/>
      <c r="E518" s="7"/>
      <c r="F518" s="7"/>
      <c r="G518" s="7"/>
      <c r="H518" s="7"/>
      <c r="I518" s="7"/>
      <c r="J518" s="7"/>
      <c r="K518" s="7"/>
      <c r="L518" s="17"/>
      <c r="M518" s="17"/>
      <c r="O518" s="189">
        <v>100</v>
      </c>
      <c r="P518" s="189">
        <v>0</v>
      </c>
      <c r="Q518" s="189">
        <v>0.02</v>
      </c>
      <c r="R518" s="189">
        <f>Q518-P518</f>
        <v>0.02</v>
      </c>
      <c r="S518" s="189" t="e">
        <f>R518*$G$7/O518*1</f>
        <v>#VALUE!</v>
      </c>
      <c r="T518" s="189"/>
      <c r="U518" s="189">
        <v>0.02</v>
      </c>
      <c r="V518" s="189">
        <f>R518/U518</f>
        <v>1</v>
      </c>
      <c r="W518" s="189">
        <f>ROUNDUP(V518,0)</f>
        <v>1</v>
      </c>
      <c r="X518" s="191" t="e">
        <f>S518/W518</f>
        <v>#VALUE!</v>
      </c>
    </row>
    <row r="519" spans="1:24" x14ac:dyDescent="0.35">
      <c r="A519" s="81" t="s">
        <v>256</v>
      </c>
      <c r="B519" s="197" t="s">
        <v>256</v>
      </c>
      <c r="C519" s="15"/>
      <c r="D519" s="15"/>
      <c r="E519" s="16" t="str">
        <f>IF(AND(G502&gt;=0,G502&lt;=0.01),N520,IF(AND(G502&gt;=0.01,G502&lt;=50),N521,N522))</f>
        <v>Verify Data Entry</v>
      </c>
      <c r="F519" s="7"/>
      <c r="G519" s="7"/>
      <c r="H519" s="7"/>
      <c r="I519" s="7"/>
      <c r="J519" s="7"/>
      <c r="K519" s="7"/>
      <c r="L519" s="17"/>
      <c r="M519" s="17"/>
      <c r="O519" s="189"/>
      <c r="P519" s="189"/>
      <c r="Q519" s="189"/>
      <c r="R519" s="189"/>
      <c r="S519" s="189"/>
      <c r="T519" s="189"/>
      <c r="U519" s="189"/>
      <c r="V519" s="189"/>
      <c r="W519" s="189"/>
      <c r="X519" s="189"/>
    </row>
    <row r="520" spans="1:24" x14ac:dyDescent="0.35">
      <c r="A520" s="81" t="s">
        <v>256</v>
      </c>
      <c r="B520" s="197" t="s">
        <v>256</v>
      </c>
      <c r="C520" s="15"/>
      <c r="D520" s="15"/>
      <c r="E520" s="18">
        <f>IF(AND(E519=N520),X525,0)</f>
        <v>0</v>
      </c>
      <c r="F520" s="7" t="s">
        <v>109</v>
      </c>
      <c r="G520" s="4"/>
      <c r="H520" s="7"/>
      <c r="I520" s="7"/>
      <c r="J520" s="7"/>
      <c r="K520" s="7"/>
      <c r="L520" s="17"/>
      <c r="M520" s="17"/>
      <c r="N520" s="188" t="s">
        <v>399</v>
      </c>
      <c r="O520" s="189"/>
      <c r="P520" s="189"/>
      <c r="Q520" s="189"/>
      <c r="R520" s="189"/>
      <c r="S520" s="189"/>
      <c r="T520" s="189"/>
      <c r="U520" s="189"/>
      <c r="V520" s="189"/>
      <c r="W520" s="189"/>
      <c r="X520" s="189"/>
    </row>
    <row r="521" spans="1:24" hidden="1" x14ac:dyDescent="0.35">
      <c r="A521" s="81"/>
      <c r="B521" s="197"/>
      <c r="C521" s="15"/>
      <c r="D521" s="15"/>
      <c r="E521" s="7"/>
      <c r="F521" s="7"/>
      <c r="G521" s="7"/>
      <c r="H521" s="7"/>
      <c r="I521" s="7"/>
      <c r="J521" s="7"/>
      <c r="K521" s="7"/>
      <c r="L521" s="17"/>
      <c r="M521" s="17"/>
      <c r="N521" s="188" t="s">
        <v>108</v>
      </c>
      <c r="O521" s="189"/>
      <c r="P521" s="189"/>
      <c r="Q521" s="189"/>
      <c r="R521" s="189"/>
      <c r="S521" s="189"/>
      <c r="T521" s="189"/>
      <c r="U521" s="189"/>
      <c r="V521" s="189"/>
      <c r="W521" s="189"/>
      <c r="X521" s="189"/>
    </row>
    <row r="522" spans="1:24" hidden="1" x14ac:dyDescent="0.35">
      <c r="A522" s="81"/>
      <c r="B522" s="197"/>
      <c r="C522" s="15"/>
      <c r="D522" s="15"/>
      <c r="E522" s="16"/>
      <c r="F522" s="7"/>
      <c r="G522" s="7"/>
      <c r="H522" s="7"/>
      <c r="I522" s="7"/>
      <c r="J522" s="7"/>
      <c r="K522" s="7"/>
      <c r="L522" s="17"/>
      <c r="M522" s="17"/>
      <c r="N522" s="188" t="s">
        <v>6</v>
      </c>
      <c r="O522" s="189"/>
      <c r="P522" s="189"/>
      <c r="Q522" s="189"/>
      <c r="R522" s="189"/>
      <c r="S522" s="189"/>
      <c r="T522" s="189"/>
      <c r="U522" s="189"/>
      <c r="V522" s="189"/>
      <c r="W522" s="189"/>
      <c r="X522" s="189"/>
    </row>
    <row r="523" spans="1:24" hidden="1" x14ac:dyDescent="0.35">
      <c r="A523" s="81"/>
      <c r="B523" s="197"/>
      <c r="C523" s="15"/>
      <c r="D523" s="15"/>
      <c r="E523" s="7"/>
      <c r="F523" s="7"/>
      <c r="G523" s="7"/>
      <c r="H523" s="7"/>
      <c r="I523" s="7"/>
      <c r="J523" s="7"/>
      <c r="K523" s="7"/>
      <c r="L523" s="17"/>
      <c r="M523" s="17"/>
      <c r="N523" s="188"/>
      <c r="O523" s="189"/>
      <c r="P523" s="189"/>
      <c r="Q523" s="189"/>
      <c r="R523" s="189"/>
      <c r="S523" s="189"/>
      <c r="T523" s="189"/>
      <c r="U523" s="189"/>
      <c r="V523" s="189"/>
      <c r="W523" s="189"/>
      <c r="X523" s="189"/>
    </row>
    <row r="524" spans="1:24" hidden="1" x14ac:dyDescent="0.35">
      <c r="A524" s="84"/>
      <c r="B524" s="197"/>
      <c r="C524" s="15"/>
      <c r="D524" s="15"/>
      <c r="E524" s="7"/>
      <c r="F524" s="7"/>
      <c r="G524" s="7"/>
      <c r="H524" s="7"/>
      <c r="I524" s="7"/>
      <c r="J524" s="7"/>
      <c r="K524" s="7"/>
      <c r="L524" s="17"/>
      <c r="M524" s="17"/>
      <c r="O524" s="189" t="s">
        <v>18</v>
      </c>
      <c r="P524" s="189" t="s">
        <v>19</v>
      </c>
      <c r="Q524" s="189" t="s">
        <v>20</v>
      </c>
      <c r="R524" s="189" t="s">
        <v>21</v>
      </c>
      <c r="S524" s="189" t="s">
        <v>22</v>
      </c>
      <c r="T524" s="189"/>
      <c r="U524" s="189" t="s">
        <v>23</v>
      </c>
      <c r="V524" s="189" t="s">
        <v>24</v>
      </c>
      <c r="W524" s="189" t="s">
        <v>25</v>
      </c>
      <c r="X524" s="189" t="s">
        <v>26</v>
      </c>
    </row>
    <row r="525" spans="1:24" hidden="1" x14ac:dyDescent="0.35">
      <c r="B525" s="197"/>
      <c r="C525" s="15"/>
      <c r="D525" s="15"/>
      <c r="E525" s="7"/>
      <c r="F525" s="7"/>
      <c r="G525" s="7"/>
      <c r="H525" s="7"/>
      <c r="I525" s="7"/>
      <c r="J525" s="7"/>
      <c r="K525" s="7"/>
      <c r="L525" s="17"/>
      <c r="M525" s="17"/>
      <c r="O525" s="189">
        <v>7.57</v>
      </c>
      <c r="P525" s="189">
        <v>0</v>
      </c>
      <c r="Q525" s="189">
        <v>0.02</v>
      </c>
      <c r="R525" s="189">
        <f>Q525-P525</f>
        <v>0.02</v>
      </c>
      <c r="S525" s="189" t="e">
        <f>R525*$G$7/O525*1</f>
        <v>#VALUE!</v>
      </c>
      <c r="T525" s="189"/>
      <c r="U525" s="189">
        <v>0.02</v>
      </c>
      <c r="V525" s="189">
        <f>R525/U525</f>
        <v>1</v>
      </c>
      <c r="W525" s="189">
        <f>ROUNDUP(V525,0)</f>
        <v>1</v>
      </c>
      <c r="X525" s="191" t="e">
        <f>S525/W525</f>
        <v>#VALUE!</v>
      </c>
    </row>
    <row r="526" spans="1:24" hidden="1" x14ac:dyDescent="0.35">
      <c r="A526" s="81"/>
      <c r="B526" s="197"/>
      <c r="C526" s="15"/>
      <c r="D526" s="15"/>
      <c r="E526" s="7"/>
      <c r="F526" s="7"/>
      <c r="G526" s="7"/>
      <c r="H526" s="7"/>
      <c r="I526" s="7"/>
      <c r="J526" s="7"/>
      <c r="K526" s="7"/>
      <c r="L526" s="17"/>
      <c r="M526" s="17"/>
    </row>
    <row r="527" spans="1:24" hidden="1" x14ac:dyDescent="0.35">
      <c r="B527" s="197"/>
      <c r="C527" s="15"/>
      <c r="D527" s="15"/>
      <c r="E527" s="7"/>
      <c r="F527" s="7"/>
      <c r="G527" s="7"/>
      <c r="H527" s="7"/>
      <c r="I527" s="7"/>
      <c r="J527" s="7"/>
      <c r="K527" s="7"/>
      <c r="L527" s="17"/>
      <c r="M527" s="17"/>
    </row>
    <row r="528" spans="1:24" hidden="1" x14ac:dyDescent="0.35">
      <c r="B528" s="197"/>
      <c r="C528" s="15"/>
      <c r="D528" s="15"/>
      <c r="E528" s="7"/>
      <c r="F528" s="7"/>
      <c r="G528" s="7"/>
      <c r="H528" s="7"/>
      <c r="I528" s="7"/>
      <c r="J528" s="7"/>
      <c r="K528" s="7"/>
      <c r="L528" s="17"/>
      <c r="M528" s="17"/>
    </row>
    <row r="529" spans="1:16" hidden="1" x14ac:dyDescent="0.35">
      <c r="B529" s="197"/>
      <c r="C529" s="15"/>
      <c r="D529" s="15"/>
      <c r="E529" s="7"/>
      <c r="F529" s="7"/>
      <c r="G529" s="7"/>
      <c r="H529" s="7"/>
      <c r="I529" s="7"/>
      <c r="J529" s="7"/>
      <c r="K529" s="7"/>
      <c r="L529" s="17"/>
      <c r="M529" s="17"/>
    </row>
    <row r="530" spans="1:16" ht="15" thickBot="1" x14ac:dyDescent="0.4">
      <c r="A530" s="82" t="s">
        <v>256</v>
      </c>
      <c r="B530" s="197" t="s">
        <v>256</v>
      </c>
      <c r="C530" s="15"/>
      <c r="D530" s="19"/>
      <c r="E530" s="20"/>
      <c r="F530" s="20"/>
      <c r="G530" s="20"/>
      <c r="H530" s="20"/>
      <c r="I530" s="20"/>
      <c r="J530" s="20"/>
      <c r="K530" s="20"/>
      <c r="L530" s="21"/>
      <c r="M530" s="17"/>
    </row>
    <row r="531" spans="1:16" ht="15" thickBot="1" x14ac:dyDescent="0.4">
      <c r="A531" s="81" t="s">
        <v>256</v>
      </c>
      <c r="B531" s="197" t="s">
        <v>256</v>
      </c>
      <c r="C531" s="15"/>
      <c r="D531" s="7"/>
      <c r="E531" s="7"/>
      <c r="F531" s="7"/>
      <c r="G531" s="7"/>
      <c r="H531" s="7"/>
      <c r="I531" s="7"/>
      <c r="J531" s="7"/>
      <c r="K531" s="7"/>
      <c r="L531" s="7"/>
      <c r="M531" s="17"/>
    </row>
    <row r="532" spans="1:16" ht="8.4" customHeight="1" thickBot="1" x14ac:dyDescent="0.4">
      <c r="A532" s="81" t="s">
        <v>256</v>
      </c>
      <c r="B532" s="197" t="s">
        <v>256</v>
      </c>
      <c r="C532" s="15"/>
      <c r="D532" s="12"/>
      <c r="E532" s="13"/>
      <c r="F532" s="13"/>
      <c r="G532" s="13"/>
      <c r="H532" s="13"/>
      <c r="I532" s="13"/>
      <c r="J532" s="13"/>
      <c r="K532" s="13"/>
      <c r="L532" s="14"/>
      <c r="M532" s="17"/>
    </row>
    <row r="533" spans="1:16" ht="19" thickBot="1" x14ac:dyDescent="0.5">
      <c r="A533" s="81" t="s">
        <v>256</v>
      </c>
      <c r="B533" s="197" t="s">
        <v>256</v>
      </c>
      <c r="C533" s="15"/>
      <c r="D533" s="15"/>
      <c r="E533" s="24" t="s">
        <v>121</v>
      </c>
      <c r="F533" s="7"/>
      <c r="G533" s="32" t="s">
        <v>251</v>
      </c>
      <c r="H533" s="25" t="s">
        <v>79</v>
      </c>
      <c r="I533" s="7"/>
      <c r="J533" s="7"/>
      <c r="K533" s="16" t="s">
        <v>10</v>
      </c>
      <c r="L533" s="17"/>
      <c r="M533" s="17"/>
    </row>
    <row r="534" spans="1:16" ht="124.75" customHeight="1" thickBot="1" x14ac:dyDescent="0.4">
      <c r="A534" s="81" t="s">
        <v>256</v>
      </c>
      <c r="B534" s="197" t="s">
        <v>256</v>
      </c>
      <c r="C534" s="15"/>
      <c r="D534" s="15"/>
      <c r="E534" s="7"/>
      <c r="F534" s="7"/>
      <c r="G534" s="7"/>
      <c r="H534" s="7"/>
      <c r="I534" s="7"/>
      <c r="J534" s="7"/>
      <c r="K534" s="2" t="str">
        <f>IF(AND(G533&gt;=O535,G533&lt;=P535),N535,IF(AND(G533&gt;=O536,G533&lt;=P536),N536,IF(AND(G533&gt;=O537,G533&lt;=P537),N537,IF(AND(G533&gt;=O538,G533&lt;=P538),N538,IF(AND(G533&gt;=O539,G533&lt;=P539),N539,IF(AND(G533&gt;=O540,G533&lt;=P540),N540,N541))))))</f>
        <v>Verify Data Entry</v>
      </c>
      <c r="L534" s="17"/>
      <c r="M534" s="17"/>
      <c r="O534" s="187" t="s">
        <v>0</v>
      </c>
      <c r="P534" s="187" t="s">
        <v>1</v>
      </c>
    </row>
    <row r="535" spans="1:16" ht="101.5" hidden="1" x14ac:dyDescent="0.35">
      <c r="A535" s="81"/>
      <c r="B535" s="197"/>
      <c r="C535" s="15"/>
      <c r="D535" s="15"/>
      <c r="E535" s="7"/>
      <c r="F535" s="7"/>
      <c r="G535" s="7"/>
      <c r="H535" s="7"/>
      <c r="I535" s="7"/>
      <c r="J535" s="7"/>
      <c r="K535" s="1"/>
      <c r="L535" s="17"/>
      <c r="M535" s="17"/>
      <c r="N535" s="188" t="s">
        <v>122</v>
      </c>
      <c r="O535" s="187">
        <v>0</v>
      </c>
      <c r="P535" s="187">
        <v>0</v>
      </c>
    </row>
    <row r="536" spans="1:16" ht="101.5" hidden="1" x14ac:dyDescent="0.35">
      <c r="A536" s="81"/>
      <c r="B536" s="197"/>
      <c r="C536" s="15"/>
      <c r="D536" s="15"/>
      <c r="E536" s="7"/>
      <c r="F536" s="7"/>
      <c r="G536" s="7"/>
      <c r="H536" s="7"/>
      <c r="I536" s="7"/>
      <c r="J536" s="7"/>
      <c r="K536" s="1"/>
      <c r="L536" s="17"/>
      <c r="M536" s="17"/>
      <c r="N536" s="188" t="s">
        <v>122</v>
      </c>
      <c r="O536" s="187">
        <v>0</v>
      </c>
      <c r="P536" s="187">
        <v>0</v>
      </c>
    </row>
    <row r="537" spans="1:16" ht="140.4" hidden="1" customHeight="1" x14ac:dyDescent="0.35">
      <c r="A537" s="81"/>
      <c r="B537" s="197"/>
      <c r="C537" s="15"/>
      <c r="D537" s="15"/>
      <c r="E537" s="7"/>
      <c r="F537" s="7"/>
      <c r="G537" s="7"/>
      <c r="H537" s="7"/>
      <c r="I537" s="7"/>
      <c r="J537" s="7"/>
      <c r="K537" s="1"/>
      <c r="L537" s="17"/>
      <c r="M537" s="17"/>
      <c r="N537" s="188" t="s">
        <v>122</v>
      </c>
      <c r="O537" s="187">
        <v>0</v>
      </c>
      <c r="P537" s="187">
        <v>0</v>
      </c>
    </row>
    <row r="538" spans="1:16" ht="101.5" hidden="1" x14ac:dyDescent="0.35">
      <c r="A538" s="81"/>
      <c r="B538" s="197"/>
      <c r="C538" s="15"/>
      <c r="D538" s="15"/>
      <c r="E538" s="7"/>
      <c r="F538" s="7"/>
      <c r="G538" s="7"/>
      <c r="H538" s="7"/>
      <c r="I538" s="7"/>
      <c r="J538" s="7"/>
      <c r="K538" s="1"/>
      <c r="L538" s="17"/>
      <c r="M538" s="17"/>
      <c r="N538" s="188" t="s">
        <v>122</v>
      </c>
      <c r="O538" s="187">
        <v>0</v>
      </c>
      <c r="P538" s="187">
        <v>0</v>
      </c>
    </row>
    <row r="539" spans="1:16" ht="101.5" hidden="1" x14ac:dyDescent="0.35">
      <c r="A539" s="81"/>
      <c r="B539" s="197"/>
      <c r="C539" s="15"/>
      <c r="D539" s="15"/>
      <c r="E539" s="7"/>
      <c r="F539" s="7"/>
      <c r="G539" s="7"/>
      <c r="H539" s="7"/>
      <c r="I539" s="7"/>
      <c r="J539" s="7"/>
      <c r="K539" s="1"/>
      <c r="L539" s="17"/>
      <c r="M539" s="17"/>
      <c r="N539" s="188" t="s">
        <v>122</v>
      </c>
      <c r="O539" s="187">
        <v>0</v>
      </c>
      <c r="P539" s="187">
        <v>0</v>
      </c>
    </row>
    <row r="540" spans="1:16" ht="87" hidden="1" x14ac:dyDescent="0.35">
      <c r="A540" s="81"/>
      <c r="B540" s="197"/>
      <c r="C540" s="15"/>
      <c r="D540" s="15"/>
      <c r="E540" s="7"/>
      <c r="F540" s="7"/>
      <c r="G540" s="7"/>
      <c r="H540" s="7"/>
      <c r="I540" s="7"/>
      <c r="J540" s="7"/>
      <c r="K540" s="1"/>
      <c r="L540" s="17"/>
      <c r="M540" s="17"/>
      <c r="N540" s="188" t="s">
        <v>123</v>
      </c>
      <c r="O540" s="187">
        <v>0</v>
      </c>
      <c r="P540" s="187">
        <v>5</v>
      </c>
    </row>
    <row r="541" spans="1:16" hidden="1" x14ac:dyDescent="0.35">
      <c r="A541" s="81"/>
      <c r="B541" s="197"/>
      <c r="C541" s="15"/>
      <c r="D541" s="15"/>
      <c r="E541" s="7"/>
      <c r="F541" s="7"/>
      <c r="G541" s="7"/>
      <c r="H541" s="7"/>
      <c r="I541" s="7"/>
      <c r="J541" s="7"/>
      <c r="K541" s="6"/>
      <c r="L541" s="17"/>
      <c r="M541" s="17"/>
      <c r="N541" s="187" t="s">
        <v>6</v>
      </c>
    </row>
    <row r="542" spans="1:16" hidden="1" x14ac:dyDescent="0.35">
      <c r="A542" s="81"/>
      <c r="B542" s="197"/>
      <c r="C542" s="15"/>
      <c r="D542" s="15"/>
      <c r="E542" s="7"/>
      <c r="F542" s="7"/>
      <c r="G542" s="7"/>
      <c r="H542" s="7"/>
      <c r="I542" s="7"/>
      <c r="J542" s="7"/>
      <c r="K542" s="7"/>
      <c r="L542" s="17"/>
      <c r="M542" s="17"/>
    </row>
    <row r="543" spans="1:16" ht="15" thickBot="1" x14ac:dyDescent="0.4">
      <c r="A543" s="82" t="s">
        <v>256</v>
      </c>
      <c r="B543" s="197" t="s">
        <v>256</v>
      </c>
      <c r="C543" s="15"/>
      <c r="D543" s="19"/>
      <c r="E543" s="20"/>
      <c r="F543" s="20"/>
      <c r="G543" s="20"/>
      <c r="H543" s="20"/>
      <c r="I543" s="20"/>
      <c r="J543" s="20"/>
      <c r="K543" s="20"/>
      <c r="L543" s="21"/>
      <c r="M543" s="17"/>
    </row>
    <row r="544" spans="1:16" ht="15" thickBot="1" x14ac:dyDescent="0.4">
      <c r="A544" s="81" t="s">
        <v>256</v>
      </c>
      <c r="B544" s="197" t="s">
        <v>256</v>
      </c>
      <c r="C544" s="15"/>
      <c r="D544" s="7"/>
      <c r="E544" s="7"/>
      <c r="F544" s="7"/>
      <c r="G544" s="7"/>
      <c r="H544" s="7"/>
      <c r="I544" s="7"/>
      <c r="J544" s="7"/>
      <c r="K544" s="7"/>
      <c r="L544" s="7"/>
      <c r="M544" s="17"/>
    </row>
    <row r="545" spans="1:16" ht="8.4" customHeight="1" thickBot="1" x14ac:dyDescent="0.4">
      <c r="A545" s="81" t="s">
        <v>256</v>
      </c>
      <c r="B545" s="197" t="s">
        <v>256</v>
      </c>
      <c r="C545" s="15"/>
      <c r="D545" s="12"/>
      <c r="E545" s="13"/>
      <c r="F545" s="13"/>
      <c r="G545" s="13"/>
      <c r="H545" s="13"/>
      <c r="I545" s="13"/>
      <c r="J545" s="13"/>
      <c r="K545" s="13"/>
      <c r="L545" s="14"/>
      <c r="M545" s="17"/>
    </row>
    <row r="546" spans="1:16" ht="19" thickBot="1" x14ac:dyDescent="0.5">
      <c r="A546" s="81" t="s">
        <v>256</v>
      </c>
      <c r="B546" s="197" t="s">
        <v>256</v>
      </c>
      <c r="C546" s="15"/>
      <c r="D546" s="15"/>
      <c r="E546" s="24" t="s">
        <v>124</v>
      </c>
      <c r="F546" s="7"/>
      <c r="G546" s="32" t="s">
        <v>251</v>
      </c>
      <c r="H546" s="25" t="s">
        <v>79</v>
      </c>
      <c r="I546" s="7"/>
      <c r="J546" s="7"/>
      <c r="K546" s="16" t="s">
        <v>10</v>
      </c>
      <c r="L546" s="17"/>
      <c r="M546" s="17"/>
    </row>
    <row r="547" spans="1:16" ht="137.4" customHeight="1" thickBot="1" x14ac:dyDescent="0.4">
      <c r="A547" s="81" t="s">
        <v>256</v>
      </c>
      <c r="B547" s="197" t="s">
        <v>256</v>
      </c>
      <c r="C547" s="15"/>
      <c r="D547" s="15"/>
      <c r="E547" s="7"/>
      <c r="F547" s="7"/>
      <c r="G547" s="7"/>
      <c r="H547" s="7"/>
      <c r="I547" s="7"/>
      <c r="J547" s="7"/>
      <c r="K547" s="2" t="str">
        <f>IF(AND(G546&gt;=O548,G546&lt;=P548),N548,IF(AND(G546&gt;=O549,G546&lt;=P549),N549,IF(AND(G546&gt;=O550,G546&lt;=P550),N550,IF(AND(G546&gt;=O551,G546&lt;=P551),N551,IF(AND(G546&gt;=O552,G546&lt;=P552),N552,IF(AND(G546&gt;=O553,G546&lt;=P553),N553,N554))))))</f>
        <v>Verify Data Entry</v>
      </c>
      <c r="L547" s="17"/>
      <c r="M547" s="17"/>
      <c r="O547" s="187" t="s">
        <v>0</v>
      </c>
      <c r="P547" s="187" t="s">
        <v>1</v>
      </c>
    </row>
    <row r="548" spans="1:16" ht="116" hidden="1" x14ac:dyDescent="0.35">
      <c r="A548" s="81"/>
      <c r="B548" s="197"/>
      <c r="C548" s="15"/>
      <c r="D548" s="15"/>
      <c r="E548" s="7"/>
      <c r="F548" s="7"/>
      <c r="G548" s="7"/>
      <c r="H548" s="7"/>
      <c r="I548" s="7"/>
      <c r="J548" s="7"/>
      <c r="K548" s="1"/>
      <c r="L548" s="17"/>
      <c r="M548" s="17"/>
      <c r="N548" s="188" t="s">
        <v>259</v>
      </c>
      <c r="O548" s="187">
        <v>0</v>
      </c>
      <c r="P548" s="187">
        <v>0.1</v>
      </c>
    </row>
    <row r="549" spans="1:16" ht="130.5" hidden="1" x14ac:dyDescent="0.35">
      <c r="A549" s="81"/>
      <c r="B549" s="197"/>
      <c r="C549" s="15"/>
      <c r="D549" s="15"/>
      <c r="E549" s="7"/>
      <c r="F549" s="7"/>
      <c r="G549" s="7"/>
      <c r="H549" s="7"/>
      <c r="I549" s="7"/>
      <c r="J549" s="7"/>
      <c r="K549" s="1"/>
      <c r="L549" s="17"/>
      <c r="M549" s="17"/>
      <c r="N549" s="188" t="s">
        <v>260</v>
      </c>
      <c r="O549" s="187">
        <v>0.1</v>
      </c>
      <c r="P549" s="187">
        <v>3</v>
      </c>
    </row>
    <row r="550" spans="1:16" ht="130.5" hidden="1" x14ac:dyDescent="0.35">
      <c r="A550" s="81"/>
      <c r="B550" s="197"/>
      <c r="C550" s="15"/>
      <c r="D550" s="15"/>
      <c r="E550" s="7"/>
      <c r="F550" s="7"/>
      <c r="G550" s="7"/>
      <c r="H550" s="7"/>
      <c r="I550" s="7"/>
      <c r="J550" s="7"/>
      <c r="K550" s="1"/>
      <c r="L550" s="17"/>
      <c r="M550" s="17"/>
      <c r="N550" s="188" t="s">
        <v>183</v>
      </c>
      <c r="O550" s="187">
        <v>3</v>
      </c>
      <c r="P550" s="187">
        <v>10</v>
      </c>
    </row>
    <row r="551" spans="1:16" ht="130.5" hidden="1" x14ac:dyDescent="0.35">
      <c r="A551" s="81"/>
      <c r="B551" s="197"/>
      <c r="C551" s="15"/>
      <c r="D551" s="15"/>
      <c r="E551" s="7"/>
      <c r="F551" s="7"/>
      <c r="G551" s="7"/>
      <c r="H551" s="7"/>
      <c r="I551" s="7"/>
      <c r="J551" s="7"/>
      <c r="K551" s="1"/>
      <c r="L551" s="17"/>
      <c r="M551" s="17"/>
      <c r="N551" s="188" t="s">
        <v>125</v>
      </c>
      <c r="O551" s="187">
        <v>10</v>
      </c>
      <c r="P551" s="187">
        <v>30</v>
      </c>
    </row>
    <row r="552" spans="1:16" ht="130.5" hidden="1" x14ac:dyDescent="0.35">
      <c r="A552" s="81"/>
      <c r="B552" s="197"/>
      <c r="C552" s="15"/>
      <c r="D552" s="15"/>
      <c r="E552" s="7"/>
      <c r="F552" s="7"/>
      <c r="G552" s="7"/>
      <c r="H552" s="7"/>
      <c r="I552" s="7"/>
      <c r="J552" s="7"/>
      <c r="K552" s="1"/>
      <c r="L552" s="17"/>
      <c r="M552" s="17"/>
      <c r="N552" s="188" t="s">
        <v>184</v>
      </c>
      <c r="O552" s="187">
        <v>30</v>
      </c>
      <c r="P552" s="187">
        <v>100</v>
      </c>
    </row>
    <row r="553" spans="1:16" ht="145" hidden="1" x14ac:dyDescent="0.35">
      <c r="A553" s="81"/>
      <c r="B553" s="197"/>
      <c r="C553" s="15"/>
      <c r="D553" s="15"/>
      <c r="E553" s="7"/>
      <c r="F553" s="7"/>
      <c r="G553" s="7"/>
      <c r="H553" s="7"/>
      <c r="I553" s="7"/>
      <c r="J553" s="7"/>
      <c r="K553" s="1"/>
      <c r="L553" s="17"/>
      <c r="M553" s="17"/>
      <c r="N553" s="188" t="s">
        <v>185</v>
      </c>
      <c r="O553" s="187">
        <v>100</v>
      </c>
      <c r="P553" s="187">
        <v>200</v>
      </c>
    </row>
    <row r="554" spans="1:16" hidden="1" x14ac:dyDescent="0.35">
      <c r="A554" s="81"/>
      <c r="B554" s="197"/>
      <c r="C554" s="15"/>
      <c r="D554" s="15"/>
      <c r="E554" s="7"/>
      <c r="F554" s="7"/>
      <c r="G554" s="7"/>
      <c r="H554" s="7"/>
      <c r="I554" s="7"/>
      <c r="J554" s="7"/>
      <c r="K554" s="6"/>
      <c r="L554" s="17"/>
      <c r="M554" s="17"/>
      <c r="N554" s="187" t="s">
        <v>6</v>
      </c>
    </row>
    <row r="555" spans="1:16" x14ac:dyDescent="0.35">
      <c r="A555" s="81" t="s">
        <v>256</v>
      </c>
      <c r="B555" s="197" t="s">
        <v>256</v>
      </c>
      <c r="C555" s="15"/>
      <c r="D555" s="15"/>
      <c r="E555" s="7"/>
      <c r="F555" s="7"/>
      <c r="G555" s="7"/>
      <c r="H555" s="7"/>
      <c r="I555" s="7"/>
      <c r="J555" s="7"/>
      <c r="K555" s="7"/>
      <c r="L555" s="17"/>
      <c r="M555" s="17"/>
    </row>
    <row r="556" spans="1:16" ht="85.25" customHeight="1" x14ac:dyDescent="0.35">
      <c r="A556" s="81" t="s">
        <v>256</v>
      </c>
      <c r="B556" s="197" t="s">
        <v>256</v>
      </c>
      <c r="C556" s="15"/>
      <c r="D556" s="15"/>
      <c r="E556" s="226" t="str">
        <f>IF(AND(G546&gt;=0,G546&lt;=2),N557,IF(AND(G546&gt;=2,G546&lt;=200),N558,N559))</f>
        <v>Verify Data Entry</v>
      </c>
      <c r="F556" s="226"/>
      <c r="G556" s="226"/>
      <c r="H556" s="226"/>
      <c r="I556" s="226"/>
      <c r="J556" s="226"/>
      <c r="K556" s="226"/>
      <c r="L556" s="17"/>
      <c r="M556" s="17"/>
    </row>
    <row r="557" spans="1:16" ht="101.5" hidden="1" x14ac:dyDescent="0.35">
      <c r="A557" s="81"/>
      <c r="B557" s="197"/>
      <c r="C557" s="15"/>
      <c r="D557" s="15"/>
      <c r="E557" s="18"/>
      <c r="F557" s="7"/>
      <c r="G557" s="4"/>
      <c r="H557" s="7"/>
      <c r="I557" s="7"/>
      <c r="J557" s="7"/>
      <c r="K557" s="7"/>
      <c r="L557" s="17"/>
      <c r="M557" s="17"/>
      <c r="N557" s="188" t="s">
        <v>261</v>
      </c>
    </row>
    <row r="558" spans="1:16" hidden="1" x14ac:dyDescent="0.35">
      <c r="A558" s="81"/>
      <c r="B558" s="197"/>
      <c r="C558" s="15"/>
      <c r="D558" s="15"/>
      <c r="E558" s="7"/>
      <c r="F558" s="7"/>
      <c r="G558" s="7"/>
      <c r="H558" s="7"/>
      <c r="I558" s="7"/>
      <c r="J558" s="7"/>
      <c r="K558" s="7"/>
      <c r="L558" s="17"/>
      <c r="M558" s="17"/>
      <c r="N558" s="188" t="s">
        <v>93</v>
      </c>
    </row>
    <row r="559" spans="1:16" hidden="1" x14ac:dyDescent="0.35">
      <c r="A559" s="81"/>
      <c r="B559" s="197"/>
      <c r="C559" s="15"/>
      <c r="D559" s="15"/>
      <c r="E559" s="7"/>
      <c r="F559" s="7"/>
      <c r="G559" s="7"/>
      <c r="H559" s="7"/>
      <c r="I559" s="7"/>
      <c r="J559" s="7"/>
      <c r="K559" s="7"/>
      <c r="L559" s="17"/>
      <c r="M559" s="17"/>
      <c r="N559" s="188" t="s">
        <v>6</v>
      </c>
    </row>
    <row r="560" spans="1:16" hidden="1" x14ac:dyDescent="0.35">
      <c r="A560" s="81"/>
      <c r="B560" s="197"/>
      <c r="C560" s="15"/>
      <c r="D560" s="15"/>
      <c r="E560" s="7"/>
      <c r="F560" s="7"/>
      <c r="G560" s="7"/>
      <c r="H560" s="7"/>
      <c r="I560" s="7"/>
      <c r="J560" s="7"/>
      <c r="K560" s="7"/>
      <c r="L560" s="17"/>
      <c r="M560" s="17"/>
      <c r="N560" s="188"/>
    </row>
    <row r="561" spans="1:24" ht="15" thickBot="1" x14ac:dyDescent="0.4">
      <c r="A561" s="82" t="s">
        <v>256</v>
      </c>
      <c r="B561" s="197" t="s">
        <v>256</v>
      </c>
      <c r="C561" s="15"/>
      <c r="D561" s="19"/>
      <c r="E561" s="20"/>
      <c r="F561" s="20"/>
      <c r="G561" s="20"/>
      <c r="H561" s="20"/>
      <c r="I561" s="20"/>
      <c r="J561" s="20"/>
      <c r="K561" s="20"/>
      <c r="L561" s="21"/>
      <c r="M561" s="17"/>
      <c r="O561" s="189"/>
      <c r="P561" s="189"/>
      <c r="Q561" s="189"/>
      <c r="R561" s="189"/>
      <c r="S561" s="189"/>
      <c r="T561" s="189"/>
      <c r="U561" s="189"/>
      <c r="X561" s="190"/>
    </row>
    <row r="562" spans="1:24" ht="15" thickBot="1" x14ac:dyDescent="0.4">
      <c r="A562" s="81" t="s">
        <v>256</v>
      </c>
      <c r="B562" s="197" t="s">
        <v>256</v>
      </c>
      <c r="C562" s="15"/>
      <c r="D562" s="7"/>
      <c r="E562" s="7"/>
      <c r="F562" s="7"/>
      <c r="G562" s="7"/>
      <c r="H562" s="7"/>
      <c r="I562" s="7"/>
      <c r="J562" s="7"/>
      <c r="K562" s="7"/>
      <c r="L562" s="7"/>
      <c r="M562" s="17"/>
    </row>
    <row r="563" spans="1:24" ht="8.4" customHeight="1" thickBot="1" x14ac:dyDescent="0.4">
      <c r="A563" s="81" t="s">
        <v>256</v>
      </c>
      <c r="B563" s="197" t="s">
        <v>256</v>
      </c>
      <c r="C563" s="15"/>
      <c r="D563" s="12"/>
      <c r="E563" s="13"/>
      <c r="F563" s="13"/>
      <c r="G563" s="13"/>
      <c r="H563" s="13"/>
      <c r="I563" s="13"/>
      <c r="J563" s="13"/>
      <c r="K563" s="13"/>
      <c r="L563" s="14"/>
      <c r="M563" s="17"/>
    </row>
    <row r="564" spans="1:24" ht="19" thickBot="1" x14ac:dyDescent="0.5">
      <c r="A564" s="81" t="s">
        <v>256</v>
      </c>
      <c r="B564" s="197" t="s">
        <v>256</v>
      </c>
      <c r="C564" s="15"/>
      <c r="D564" s="15"/>
      <c r="E564" s="24" t="s">
        <v>127</v>
      </c>
      <c r="F564" s="7"/>
      <c r="G564" s="32" t="s">
        <v>251</v>
      </c>
      <c r="H564" s="25" t="s">
        <v>79</v>
      </c>
      <c r="I564" s="7"/>
      <c r="J564" s="7"/>
      <c r="K564" s="16" t="s">
        <v>10</v>
      </c>
      <c r="L564" s="17"/>
      <c r="M564" s="17"/>
    </row>
    <row r="565" spans="1:24" ht="147" customHeight="1" thickBot="1" x14ac:dyDescent="0.4">
      <c r="A565" s="81" t="s">
        <v>256</v>
      </c>
      <c r="B565" s="197" t="s">
        <v>256</v>
      </c>
      <c r="C565" s="15"/>
      <c r="D565" s="15"/>
      <c r="E565" s="7"/>
      <c r="F565" s="7"/>
      <c r="G565" s="7"/>
      <c r="H565" s="7"/>
      <c r="I565" s="7"/>
      <c r="J565" s="7"/>
      <c r="K565" s="2" t="str">
        <f>IF(AND(G564&gt;=O566,G564&lt;=P566),N566,IF(AND(G564&gt;=O567,G564&lt;=P567),N567,IF(AND(G564&gt;=O568,G564&lt;=P568),N568,IF(AND(G564&gt;=O569,G564&lt;=P569),N569,IF(AND(G564&gt;=O570,G564&lt;=P570),N570,IF(AND(G564&gt;=O571,G564&lt;=P571),N571,IF(AND(G564&gt;=O572,G564&lt;=P572),N572,N573)))))))</f>
        <v>Verify Data Entry</v>
      </c>
      <c r="L565" s="17"/>
      <c r="M565" s="17"/>
      <c r="O565" s="187" t="s">
        <v>0</v>
      </c>
      <c r="P565" s="187" t="s">
        <v>1</v>
      </c>
    </row>
    <row r="566" spans="1:24" ht="159.5" hidden="1" x14ac:dyDescent="0.35">
      <c r="A566" s="81"/>
      <c r="B566" s="197"/>
      <c r="C566" s="15"/>
      <c r="D566" s="15"/>
      <c r="E566" s="7"/>
      <c r="F566" s="7"/>
      <c r="G566" s="7"/>
      <c r="H566" s="7"/>
      <c r="I566" s="7"/>
      <c r="J566" s="7"/>
      <c r="K566" s="1"/>
      <c r="L566" s="17"/>
      <c r="M566" s="17"/>
      <c r="N566" s="188" t="s">
        <v>380</v>
      </c>
      <c r="O566" s="187">
        <v>0</v>
      </c>
      <c r="P566" s="187">
        <v>0.01</v>
      </c>
    </row>
    <row r="567" spans="1:24" ht="72.5" hidden="1" x14ac:dyDescent="0.35">
      <c r="A567" s="81"/>
      <c r="B567" s="197"/>
      <c r="C567" s="15"/>
      <c r="D567" s="15"/>
      <c r="E567" s="7"/>
      <c r="F567" s="7"/>
      <c r="G567" s="7"/>
      <c r="H567" s="7"/>
      <c r="I567" s="7"/>
      <c r="J567" s="7"/>
      <c r="K567" s="1"/>
      <c r="L567" s="17"/>
      <c r="M567" s="17"/>
      <c r="N567" s="188" t="s">
        <v>128</v>
      </c>
      <c r="O567" s="187">
        <v>0.01</v>
      </c>
      <c r="P567" s="187">
        <v>4</v>
      </c>
    </row>
    <row r="568" spans="1:24" ht="72.5" hidden="1" x14ac:dyDescent="0.35">
      <c r="A568" s="81"/>
      <c r="B568" s="197"/>
      <c r="C568" s="15"/>
      <c r="D568" s="15"/>
      <c r="E568" s="7"/>
      <c r="F568" s="7"/>
      <c r="G568" s="7"/>
      <c r="H568" s="7"/>
      <c r="I568" s="7"/>
      <c r="J568" s="7"/>
      <c r="K568" s="1"/>
      <c r="L568" s="17"/>
      <c r="M568" s="17"/>
      <c r="N568" s="188" t="s">
        <v>129</v>
      </c>
      <c r="O568" s="187">
        <v>4</v>
      </c>
      <c r="P568" s="187">
        <v>5</v>
      </c>
    </row>
    <row r="569" spans="1:24" ht="116" hidden="1" x14ac:dyDescent="0.35">
      <c r="A569" s="81"/>
      <c r="B569" s="197"/>
      <c r="C569" s="15"/>
      <c r="D569" s="15"/>
      <c r="E569" s="7"/>
      <c r="F569" s="7"/>
      <c r="G569" s="7"/>
      <c r="H569" s="7"/>
      <c r="I569" s="7"/>
      <c r="J569" s="7"/>
      <c r="K569" s="1"/>
      <c r="L569" s="17"/>
      <c r="M569" s="17"/>
      <c r="N569" s="188" t="s">
        <v>186</v>
      </c>
      <c r="O569" s="187">
        <v>5</v>
      </c>
      <c r="P569" s="187">
        <v>15</v>
      </c>
    </row>
    <row r="570" spans="1:24" ht="116" hidden="1" x14ac:dyDescent="0.35">
      <c r="A570" s="81"/>
      <c r="B570" s="197"/>
      <c r="C570" s="15"/>
      <c r="D570" s="15"/>
      <c r="E570" s="7"/>
      <c r="F570" s="7"/>
      <c r="G570" s="7"/>
      <c r="H570" s="7"/>
      <c r="I570" s="7"/>
      <c r="J570" s="7"/>
      <c r="K570" s="1"/>
      <c r="L570" s="17"/>
      <c r="M570" s="17"/>
      <c r="N570" s="188" t="s">
        <v>187</v>
      </c>
      <c r="O570" s="187">
        <v>15</v>
      </c>
      <c r="P570" s="187">
        <v>25</v>
      </c>
    </row>
    <row r="571" spans="1:24" ht="116" hidden="1" x14ac:dyDescent="0.35">
      <c r="A571" s="81"/>
      <c r="B571" s="197"/>
      <c r="C571" s="15"/>
      <c r="D571" s="15"/>
      <c r="E571" s="7"/>
      <c r="F571" s="7"/>
      <c r="G571" s="7"/>
      <c r="H571" s="7"/>
      <c r="I571" s="7"/>
      <c r="J571" s="7"/>
      <c r="K571" s="1"/>
      <c r="L571" s="17"/>
      <c r="M571" s="17"/>
      <c r="N571" s="188" t="s">
        <v>188</v>
      </c>
      <c r="O571" s="187">
        <v>25</v>
      </c>
      <c r="P571" s="187">
        <v>80</v>
      </c>
    </row>
    <row r="572" spans="1:24" ht="116" hidden="1" x14ac:dyDescent="0.35">
      <c r="A572" s="81"/>
      <c r="B572" s="197"/>
      <c r="C572" s="15"/>
      <c r="D572" s="15"/>
      <c r="E572" s="7"/>
      <c r="F572" s="7"/>
      <c r="G572" s="7"/>
      <c r="H572" s="7"/>
      <c r="I572" s="7"/>
      <c r="J572" s="7"/>
      <c r="K572" s="1"/>
      <c r="L572" s="17"/>
      <c r="M572" s="17"/>
      <c r="N572" s="188" t="s">
        <v>189</v>
      </c>
      <c r="O572" s="187">
        <v>80</v>
      </c>
      <c r="P572" s="187">
        <v>200</v>
      </c>
    </row>
    <row r="573" spans="1:24" hidden="1" x14ac:dyDescent="0.35">
      <c r="A573" s="81"/>
      <c r="B573" s="197"/>
      <c r="C573" s="15"/>
      <c r="D573" s="15"/>
      <c r="E573" s="7"/>
      <c r="F573" s="7"/>
      <c r="G573" s="7"/>
      <c r="H573" s="7"/>
      <c r="I573" s="7"/>
      <c r="J573" s="7"/>
      <c r="K573" s="6"/>
      <c r="L573" s="17"/>
      <c r="M573" s="17"/>
      <c r="N573" s="187" t="s">
        <v>6</v>
      </c>
    </row>
    <row r="574" spans="1:24" x14ac:dyDescent="0.35">
      <c r="A574" s="81" t="s">
        <v>256</v>
      </c>
      <c r="B574" s="197" t="s">
        <v>256</v>
      </c>
      <c r="C574" s="15"/>
      <c r="D574" s="15"/>
      <c r="E574" s="7"/>
      <c r="F574" s="7"/>
      <c r="G574" s="7"/>
      <c r="H574" s="7"/>
      <c r="I574" s="7"/>
      <c r="J574" s="7"/>
      <c r="K574" s="7"/>
      <c r="L574" s="17"/>
      <c r="M574" s="17"/>
    </row>
    <row r="575" spans="1:24" x14ac:dyDescent="0.35">
      <c r="A575" s="81" t="s">
        <v>256</v>
      </c>
      <c r="B575" s="197" t="s">
        <v>256</v>
      </c>
      <c r="C575" s="15"/>
      <c r="D575" s="15"/>
      <c r="E575" s="16" t="str">
        <f>IF(AND(G564&gt;=0,G564&lt;=5),N576,IF(AND(G564&gt;=5,G564&lt;=200),N577,N578))</f>
        <v>Verify Data Entry</v>
      </c>
      <c r="F575" s="7"/>
      <c r="G575" s="7"/>
      <c r="H575" s="7"/>
      <c r="I575" s="7"/>
      <c r="J575" s="7"/>
      <c r="K575" s="7"/>
      <c r="L575" s="17"/>
      <c r="M575" s="17"/>
    </row>
    <row r="576" spans="1:24" ht="14.4" customHeight="1" x14ac:dyDescent="0.35">
      <c r="A576" s="81" t="s">
        <v>256</v>
      </c>
      <c r="B576" s="197" t="s">
        <v>256</v>
      </c>
      <c r="C576" s="15"/>
      <c r="D576" s="15"/>
      <c r="E576" s="18">
        <f>IF(AND(E575=N576),X581,0)</f>
        <v>0</v>
      </c>
      <c r="F576" s="7" t="s">
        <v>109</v>
      </c>
      <c r="G576" s="4" t="s">
        <v>15</v>
      </c>
      <c r="H576" s="7">
        <f>IF(AND(E575=N576),W581,0)</f>
        <v>0</v>
      </c>
      <c r="I576" s="7" t="s">
        <v>17</v>
      </c>
      <c r="J576" s="7"/>
      <c r="K576" s="7"/>
      <c r="L576" s="17"/>
      <c r="M576" s="17"/>
      <c r="N576" s="188" t="s">
        <v>130</v>
      </c>
    </row>
    <row r="577" spans="1:24" hidden="1" x14ac:dyDescent="0.35">
      <c r="A577" s="81"/>
      <c r="B577" s="197"/>
      <c r="C577" s="15"/>
      <c r="D577" s="15"/>
      <c r="E577" s="7"/>
      <c r="F577" s="7"/>
      <c r="G577" s="7"/>
      <c r="H577" s="7"/>
      <c r="I577" s="7"/>
      <c r="J577" s="7"/>
      <c r="K577" s="7"/>
      <c r="L577" s="17"/>
      <c r="M577" s="17"/>
      <c r="N577" s="188" t="s">
        <v>16</v>
      </c>
    </row>
    <row r="578" spans="1:24" hidden="1" x14ac:dyDescent="0.35">
      <c r="A578" s="81"/>
      <c r="B578" s="197"/>
      <c r="C578" s="15"/>
      <c r="D578" s="15"/>
      <c r="E578" s="7"/>
      <c r="F578" s="7"/>
      <c r="G578" s="7"/>
      <c r="H578" s="7"/>
      <c r="I578" s="7"/>
      <c r="J578" s="7"/>
      <c r="K578" s="7"/>
      <c r="L578" s="17"/>
      <c r="M578" s="17"/>
      <c r="N578" s="188" t="s">
        <v>6</v>
      </c>
    </row>
    <row r="579" spans="1:24" hidden="1" x14ac:dyDescent="0.35">
      <c r="A579" s="81"/>
      <c r="B579" s="197"/>
      <c r="C579" s="15"/>
      <c r="D579" s="15"/>
      <c r="E579" s="7"/>
      <c r="F579" s="7"/>
      <c r="G579" s="7"/>
      <c r="H579" s="7"/>
      <c r="I579" s="7"/>
      <c r="J579" s="7"/>
      <c r="K579" s="7"/>
      <c r="L579" s="17"/>
      <c r="M579" s="17"/>
      <c r="N579" s="188"/>
    </row>
    <row r="580" spans="1:24" hidden="1" x14ac:dyDescent="0.35">
      <c r="A580" s="84"/>
      <c r="B580" s="197"/>
      <c r="C580" s="15"/>
      <c r="D580" s="15"/>
      <c r="E580" s="7"/>
      <c r="F580" s="7"/>
      <c r="G580" s="7"/>
      <c r="H580" s="7"/>
      <c r="I580" s="7"/>
      <c r="J580" s="7"/>
      <c r="K580" s="7"/>
      <c r="L580" s="17"/>
      <c r="M580" s="17"/>
      <c r="O580" s="189" t="s">
        <v>18</v>
      </c>
      <c r="P580" s="189" t="s">
        <v>19</v>
      </c>
      <c r="Q580" s="189" t="s">
        <v>20</v>
      </c>
      <c r="R580" s="189" t="s">
        <v>21</v>
      </c>
      <c r="S580" s="189" t="s">
        <v>22</v>
      </c>
      <c r="T580" s="189"/>
      <c r="U580" s="189" t="s">
        <v>23</v>
      </c>
      <c r="V580" s="189" t="s">
        <v>24</v>
      </c>
      <c r="W580" s="189" t="s">
        <v>25</v>
      </c>
      <c r="X580" s="189" t="s">
        <v>26</v>
      </c>
    </row>
    <row r="581" spans="1:24" ht="15" thickBot="1" x14ac:dyDescent="0.4">
      <c r="A581" s="82" t="s">
        <v>256</v>
      </c>
      <c r="B581" s="197" t="s">
        <v>256</v>
      </c>
      <c r="C581" s="15"/>
      <c r="D581" s="19"/>
      <c r="E581" s="20"/>
      <c r="F581" s="20"/>
      <c r="G581" s="20"/>
      <c r="H581" s="20"/>
      <c r="I581" s="20"/>
      <c r="J581" s="20"/>
      <c r="K581" s="20"/>
      <c r="L581" s="21"/>
      <c r="M581" s="17"/>
      <c r="O581" s="189">
        <v>1000</v>
      </c>
      <c r="P581" s="189" t="str">
        <f>G564</f>
        <v>Enter Data</v>
      </c>
      <c r="Q581" s="189">
        <v>5</v>
      </c>
      <c r="R581" s="189" t="e">
        <f>Q581-P581</f>
        <v>#VALUE!</v>
      </c>
      <c r="S581" s="189" t="e">
        <f>R581*$G$7/O581*1</f>
        <v>#VALUE!</v>
      </c>
      <c r="T581" s="189"/>
      <c r="U581" s="189">
        <v>2</v>
      </c>
      <c r="V581" s="189" t="e">
        <f>R581/U581</f>
        <v>#VALUE!</v>
      </c>
      <c r="W581" s="189" t="e">
        <f>ROUNDUP(V581,0)</f>
        <v>#VALUE!</v>
      </c>
      <c r="X581" s="191" t="e">
        <f>S581/W581</f>
        <v>#VALUE!</v>
      </c>
    </row>
    <row r="582" spans="1:24" ht="15" thickBot="1" x14ac:dyDescent="0.4">
      <c r="A582" s="81" t="s">
        <v>256</v>
      </c>
      <c r="B582" s="197" t="s">
        <v>256</v>
      </c>
      <c r="C582" s="15"/>
      <c r="D582" s="7"/>
      <c r="E582" s="7"/>
      <c r="F582" s="7"/>
      <c r="G582" s="7"/>
      <c r="H582" s="7"/>
      <c r="I582" s="7"/>
      <c r="J582" s="7"/>
      <c r="K582" s="7"/>
      <c r="L582" s="7"/>
      <c r="M582" s="17"/>
    </row>
    <row r="583" spans="1:24" ht="8.4" customHeight="1" thickBot="1" x14ac:dyDescent="0.4">
      <c r="A583" s="81" t="s">
        <v>256</v>
      </c>
      <c r="B583" s="197" t="s">
        <v>256</v>
      </c>
      <c r="C583" s="15"/>
      <c r="D583" s="12"/>
      <c r="E583" s="13"/>
      <c r="F583" s="13"/>
      <c r="G583" s="13"/>
      <c r="H583" s="13"/>
      <c r="I583" s="13"/>
      <c r="J583" s="13"/>
      <c r="K583" s="13"/>
      <c r="L583" s="14"/>
      <c r="M583" s="17"/>
    </row>
    <row r="584" spans="1:24" ht="19" thickBot="1" x14ac:dyDescent="0.5">
      <c r="A584" s="81" t="s">
        <v>256</v>
      </c>
      <c r="B584" s="197" t="s">
        <v>256</v>
      </c>
      <c r="C584" s="15"/>
      <c r="D584" s="15"/>
      <c r="E584" s="24" t="s">
        <v>131</v>
      </c>
      <c r="F584" s="7"/>
      <c r="G584" s="32" t="s">
        <v>251</v>
      </c>
      <c r="H584" s="25" t="s">
        <v>79</v>
      </c>
      <c r="I584" s="7"/>
      <c r="J584" s="7"/>
      <c r="K584" s="16" t="s">
        <v>10</v>
      </c>
      <c r="L584" s="17"/>
      <c r="M584" s="17"/>
    </row>
    <row r="585" spans="1:24" ht="204" customHeight="1" thickBot="1" x14ac:dyDescent="0.4">
      <c r="A585" s="81" t="s">
        <v>256</v>
      </c>
      <c r="B585" s="197" t="s">
        <v>256</v>
      </c>
      <c r="C585" s="15"/>
      <c r="D585" s="15"/>
      <c r="E585" s="7"/>
      <c r="F585" s="7"/>
      <c r="G585" s="7"/>
      <c r="H585" s="7"/>
      <c r="I585" s="7"/>
      <c r="J585" s="7"/>
      <c r="K585" s="2" t="str">
        <f>IF(AND(G584&gt;=O586,G584&lt;=P586),N586,IF(AND(G584&gt;=O587,G584&lt;=P587),N587,IF(AND(G584&gt;=O588,G584&lt;=P588),N588,IF(AND(G584&gt;=O589,G584&lt;=P589),N589,IF(AND(G584&gt;=O590,G584&lt;=P590),N590,IF(AND(G584&gt;=O591,G584&lt;=P591),N591,N592))))))</f>
        <v>Verify Data Entry</v>
      </c>
      <c r="L585" s="17"/>
      <c r="M585" s="17"/>
      <c r="O585" s="187" t="s">
        <v>0</v>
      </c>
      <c r="P585" s="187" t="s">
        <v>1</v>
      </c>
    </row>
    <row r="586" spans="1:24" ht="188.5" hidden="1" x14ac:dyDescent="0.35">
      <c r="A586" s="81"/>
      <c r="B586" s="197"/>
      <c r="C586" s="15"/>
      <c r="D586" s="15"/>
      <c r="E586" s="7"/>
      <c r="F586" s="7"/>
      <c r="G586" s="7"/>
      <c r="H586" s="7"/>
      <c r="I586" s="7"/>
      <c r="J586" s="7"/>
      <c r="K586" s="1"/>
      <c r="L586" s="17"/>
      <c r="M586" s="17"/>
      <c r="N586" s="188" t="s">
        <v>409</v>
      </c>
      <c r="O586" s="187">
        <v>0</v>
      </c>
      <c r="P586" s="187">
        <v>1</v>
      </c>
    </row>
    <row r="587" spans="1:24" ht="101.5" hidden="1" x14ac:dyDescent="0.35">
      <c r="A587" s="81"/>
      <c r="B587" s="197"/>
      <c r="C587" s="15"/>
      <c r="D587" s="15"/>
      <c r="E587" s="7"/>
      <c r="F587" s="7"/>
      <c r="G587" s="7"/>
      <c r="H587" s="7"/>
      <c r="I587" s="7"/>
      <c r="J587" s="7"/>
      <c r="K587" s="1"/>
      <c r="L587" s="17"/>
      <c r="M587" s="17"/>
      <c r="N587" s="188" t="s">
        <v>408</v>
      </c>
      <c r="O587" s="187">
        <v>1</v>
      </c>
      <c r="P587" s="187">
        <v>10</v>
      </c>
    </row>
    <row r="588" spans="1:24" ht="188.5" hidden="1" x14ac:dyDescent="0.35">
      <c r="A588" s="81"/>
      <c r="B588" s="197"/>
      <c r="C588" s="15"/>
      <c r="D588" s="15"/>
      <c r="E588" s="7"/>
      <c r="F588" s="7"/>
      <c r="G588" s="7"/>
      <c r="H588" s="7"/>
      <c r="I588" s="7"/>
      <c r="J588" s="7"/>
      <c r="K588" s="1"/>
      <c r="L588" s="17"/>
      <c r="M588" s="17"/>
      <c r="N588" s="188" t="s">
        <v>190</v>
      </c>
      <c r="O588" s="187">
        <v>10</v>
      </c>
      <c r="P588" s="187">
        <v>40</v>
      </c>
    </row>
    <row r="589" spans="1:24" ht="188.5" hidden="1" x14ac:dyDescent="0.35">
      <c r="A589" s="81"/>
      <c r="B589" s="197"/>
      <c r="C589" s="15"/>
      <c r="D589" s="15"/>
      <c r="E589" s="7"/>
      <c r="F589" s="7"/>
      <c r="G589" s="7"/>
      <c r="H589" s="7"/>
      <c r="I589" s="7"/>
      <c r="J589" s="7"/>
      <c r="K589" s="1"/>
      <c r="L589" s="17"/>
      <c r="M589" s="17"/>
      <c r="N589" s="188" t="s">
        <v>191</v>
      </c>
      <c r="O589" s="187">
        <v>40</v>
      </c>
      <c r="P589" s="187">
        <v>80</v>
      </c>
    </row>
    <row r="590" spans="1:24" ht="188.5" hidden="1" x14ac:dyDescent="0.35">
      <c r="A590" s="81"/>
      <c r="B590" s="197"/>
      <c r="C590" s="15"/>
      <c r="D590" s="15"/>
      <c r="E590" s="7"/>
      <c r="F590" s="7"/>
      <c r="G590" s="7"/>
      <c r="H590" s="7"/>
      <c r="I590" s="7"/>
      <c r="J590" s="7"/>
      <c r="K590" s="1"/>
      <c r="L590" s="17"/>
      <c r="M590" s="17"/>
      <c r="N590" s="188" t="s">
        <v>192</v>
      </c>
      <c r="O590" s="187">
        <v>80</v>
      </c>
      <c r="P590" s="187">
        <v>100</v>
      </c>
    </row>
    <row r="591" spans="1:24" ht="174" hidden="1" x14ac:dyDescent="0.35">
      <c r="A591" s="81"/>
      <c r="B591" s="197"/>
      <c r="C591" s="15"/>
      <c r="D591" s="15"/>
      <c r="E591" s="7"/>
      <c r="F591" s="7"/>
      <c r="G591" s="7"/>
      <c r="H591" s="7"/>
      <c r="I591" s="7"/>
      <c r="J591" s="7"/>
      <c r="K591" s="1"/>
      <c r="L591" s="17"/>
      <c r="M591" s="17"/>
      <c r="N591" s="188" t="s">
        <v>132</v>
      </c>
      <c r="O591" s="187">
        <v>100</v>
      </c>
      <c r="P591" s="187">
        <v>250</v>
      </c>
    </row>
    <row r="592" spans="1:24" hidden="1" x14ac:dyDescent="0.35">
      <c r="A592" s="81"/>
      <c r="B592" s="197"/>
      <c r="C592" s="15"/>
      <c r="D592" s="15"/>
      <c r="E592" s="7"/>
      <c r="F592" s="7"/>
      <c r="G592" s="7"/>
      <c r="H592" s="7"/>
      <c r="I592" s="7"/>
      <c r="J592" s="7"/>
      <c r="K592" s="6"/>
      <c r="L592" s="17"/>
      <c r="M592" s="17"/>
      <c r="N592" s="187" t="s">
        <v>6</v>
      </c>
    </row>
    <row r="593" spans="1:52" hidden="1" x14ac:dyDescent="0.35">
      <c r="A593" s="81"/>
      <c r="B593" s="197"/>
      <c r="C593" s="15"/>
      <c r="D593" s="15"/>
      <c r="E593" s="7"/>
      <c r="F593" s="7"/>
      <c r="G593" s="7"/>
      <c r="H593" s="7"/>
      <c r="I593" s="7"/>
      <c r="J593" s="7"/>
      <c r="K593" s="7"/>
      <c r="L593" s="17"/>
      <c r="M593" s="17"/>
    </row>
    <row r="594" spans="1:52" ht="15" thickBot="1" x14ac:dyDescent="0.4">
      <c r="A594" s="82" t="s">
        <v>256</v>
      </c>
      <c r="B594" s="197" t="s">
        <v>256</v>
      </c>
      <c r="C594" s="15"/>
      <c r="D594" s="19"/>
      <c r="E594" s="20"/>
      <c r="F594" s="20"/>
      <c r="G594" s="20"/>
      <c r="H594" s="20"/>
      <c r="I594" s="20"/>
      <c r="J594" s="20"/>
      <c r="K594" s="20"/>
      <c r="L594" s="21"/>
      <c r="M594" s="17"/>
      <c r="O594" s="189"/>
      <c r="P594" s="189"/>
      <c r="Q594" s="189"/>
      <c r="R594" s="189"/>
      <c r="S594" s="189"/>
      <c r="T594" s="189"/>
      <c r="U594" s="189"/>
      <c r="X594" s="190"/>
    </row>
    <row r="595" spans="1:52" x14ac:dyDescent="0.35">
      <c r="A595" s="82" t="s">
        <v>256</v>
      </c>
      <c r="B595" s="197" t="s">
        <v>256</v>
      </c>
      <c r="C595" s="15"/>
      <c r="D595" s="7"/>
      <c r="E595" s="7"/>
      <c r="F595" s="7"/>
      <c r="G595" s="7"/>
      <c r="H595" s="7"/>
      <c r="I595" s="7"/>
      <c r="J595" s="7"/>
      <c r="K595" s="7"/>
      <c r="L595" s="7"/>
      <c r="M595" s="17"/>
    </row>
    <row r="596" spans="1:52" ht="15" thickBot="1" x14ac:dyDescent="0.4">
      <c r="A596" s="82" t="s">
        <v>256</v>
      </c>
      <c r="B596" s="197" t="s">
        <v>256</v>
      </c>
      <c r="C596" s="19"/>
      <c r="D596" s="20"/>
      <c r="E596" s="20"/>
      <c r="F596" s="20"/>
      <c r="G596" s="20"/>
      <c r="H596" s="20"/>
      <c r="I596" s="20"/>
      <c r="J596" s="20"/>
      <c r="K596" s="20"/>
      <c r="L596" s="20"/>
      <c r="M596" s="21"/>
    </row>
    <row r="597" spans="1:52" s="22" customFormat="1" ht="7.25" customHeight="1" thickBot="1" x14ac:dyDescent="0.4">
      <c r="A597" s="83"/>
      <c r="B597" s="197" t="s">
        <v>256</v>
      </c>
      <c r="N597" s="184"/>
      <c r="O597" s="184"/>
      <c r="P597" s="184"/>
      <c r="Q597" s="184"/>
      <c r="R597" s="184"/>
      <c r="S597" s="184"/>
      <c r="T597" s="184"/>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c r="AP597" s="184"/>
      <c r="AQ597" s="184"/>
      <c r="AR597" s="184"/>
      <c r="AS597" s="184"/>
      <c r="AT597" s="184"/>
      <c r="AU597" s="184"/>
      <c r="AV597" s="184"/>
      <c r="AW597" s="184"/>
      <c r="AX597" s="184"/>
      <c r="AY597" s="184"/>
      <c r="AZ597" s="184"/>
    </row>
    <row r="598" spans="1:52" ht="15" thickBot="1" x14ac:dyDescent="0.4">
      <c r="A598" s="81" t="s">
        <v>256</v>
      </c>
      <c r="B598" s="197" t="s">
        <v>256</v>
      </c>
      <c r="C598" s="12"/>
      <c r="D598" s="13"/>
      <c r="E598" s="13"/>
      <c r="F598" s="13"/>
      <c r="G598" s="13"/>
      <c r="H598" s="13"/>
      <c r="I598" s="13"/>
      <c r="J598" s="13"/>
      <c r="K598" s="13"/>
      <c r="L598" s="13"/>
      <c r="M598" s="14"/>
    </row>
    <row r="599" spans="1:52" ht="28.25" customHeight="1" thickBot="1" x14ac:dyDescent="0.5">
      <c r="A599" s="81" t="s">
        <v>256</v>
      </c>
      <c r="B599" s="197" t="s">
        <v>256</v>
      </c>
      <c r="C599" s="15"/>
      <c r="D599" s="211" t="s">
        <v>133</v>
      </c>
      <c r="E599" s="10"/>
      <c r="F599" s="10"/>
      <c r="G599" s="10"/>
      <c r="H599" s="10"/>
      <c r="I599" s="10"/>
      <c r="J599" s="11"/>
      <c r="K599" s="8"/>
      <c r="L599" s="8"/>
      <c r="M599" s="23"/>
      <c r="N599" s="3"/>
    </row>
    <row r="600" spans="1:52" ht="15" thickBot="1" x14ac:dyDescent="0.4">
      <c r="A600" s="81" t="s">
        <v>256</v>
      </c>
      <c r="B600" s="197" t="s">
        <v>256</v>
      </c>
      <c r="C600" s="15"/>
      <c r="D600" s="7"/>
      <c r="E600" s="7"/>
      <c r="F600" s="7"/>
      <c r="G600" s="7"/>
      <c r="H600" s="7"/>
      <c r="I600" s="7"/>
      <c r="J600" s="7"/>
      <c r="K600" s="7"/>
      <c r="L600" s="7"/>
      <c r="M600" s="17"/>
    </row>
    <row r="601" spans="1:52" ht="8.4" customHeight="1" thickBot="1" x14ac:dyDescent="0.4">
      <c r="A601" s="81" t="s">
        <v>256</v>
      </c>
      <c r="B601" s="197" t="s">
        <v>256</v>
      </c>
      <c r="C601" s="15"/>
      <c r="D601" s="12"/>
      <c r="E601" s="13"/>
      <c r="F601" s="13"/>
      <c r="G601" s="13"/>
      <c r="H601" s="13"/>
      <c r="I601" s="13"/>
      <c r="J601" s="13"/>
      <c r="K601" s="13"/>
      <c r="L601" s="14"/>
      <c r="M601" s="17"/>
    </row>
    <row r="602" spans="1:52" ht="19" thickBot="1" x14ac:dyDescent="0.5">
      <c r="A602" s="81" t="s">
        <v>256</v>
      </c>
      <c r="B602" s="197" t="s">
        <v>256</v>
      </c>
      <c r="C602" s="15"/>
      <c r="D602" s="15"/>
      <c r="E602" s="24" t="s">
        <v>134</v>
      </c>
      <c r="F602" s="7"/>
      <c r="G602" s="32" t="s">
        <v>251</v>
      </c>
      <c r="H602" s="25" t="s">
        <v>79</v>
      </c>
      <c r="I602" s="7"/>
      <c r="J602" s="7"/>
      <c r="K602" s="16" t="s">
        <v>10</v>
      </c>
      <c r="L602" s="17"/>
      <c r="M602" s="17"/>
    </row>
    <row r="603" spans="1:52" ht="169.25" customHeight="1" thickBot="1" x14ac:dyDescent="0.4">
      <c r="A603" s="81" t="s">
        <v>256</v>
      </c>
      <c r="B603" s="197" t="s">
        <v>256</v>
      </c>
      <c r="C603" s="15"/>
      <c r="D603" s="15"/>
      <c r="E603" s="7"/>
      <c r="F603" s="7"/>
      <c r="G603" s="7"/>
      <c r="H603" s="7"/>
      <c r="I603" s="7"/>
      <c r="J603" s="7"/>
      <c r="K603" s="2" t="str">
        <f>IF(AND(G602&gt;=O604,G602&lt;=P604),N604,IF(AND(G602&gt;=O605,G602&lt;=P605),N605,IF(AND(G602&gt;=O606,G602&lt;=P606),N606,IF(AND(G602&gt;=O607,G602&lt;=P607),N607,IF(AND(G602&gt;=O608,G602&lt;=P608),N608,IF(AND(G602&gt;=O609,G602&lt;=P609),N609,N610))))))</f>
        <v>Verify Data Entry</v>
      </c>
      <c r="L603" s="17"/>
      <c r="M603" s="17"/>
      <c r="O603" s="187" t="s">
        <v>0</v>
      </c>
      <c r="P603" s="187" t="s">
        <v>1</v>
      </c>
    </row>
    <row r="604" spans="1:52" ht="144.65" hidden="1" customHeight="1" x14ac:dyDescent="0.35">
      <c r="A604" s="81"/>
      <c r="B604" s="197"/>
      <c r="C604" s="15"/>
      <c r="D604" s="15"/>
      <c r="E604" s="7"/>
      <c r="F604" s="7"/>
      <c r="G604" s="7"/>
      <c r="H604" s="7"/>
      <c r="I604" s="7"/>
      <c r="J604" s="7"/>
      <c r="K604" s="1"/>
      <c r="L604" s="17"/>
      <c r="M604" s="17"/>
      <c r="N604" s="188" t="s">
        <v>193</v>
      </c>
      <c r="O604" s="187">
        <v>0</v>
      </c>
      <c r="P604" s="187">
        <v>5</v>
      </c>
    </row>
    <row r="605" spans="1:52" ht="159.5" hidden="1" x14ac:dyDescent="0.35">
      <c r="A605" s="81"/>
      <c r="B605" s="197"/>
      <c r="C605" s="15"/>
      <c r="D605" s="15"/>
      <c r="E605" s="7"/>
      <c r="F605" s="7"/>
      <c r="G605" s="7"/>
      <c r="H605" s="7"/>
      <c r="I605" s="7"/>
      <c r="J605" s="7"/>
      <c r="K605" s="1"/>
      <c r="L605" s="17"/>
      <c r="M605" s="17"/>
      <c r="N605" s="188" t="s">
        <v>194</v>
      </c>
      <c r="O605" s="187">
        <v>5</v>
      </c>
      <c r="P605" s="187">
        <v>50</v>
      </c>
    </row>
    <row r="606" spans="1:52" ht="174" hidden="1" x14ac:dyDescent="0.35">
      <c r="A606" s="81"/>
      <c r="B606" s="197"/>
      <c r="C606" s="15"/>
      <c r="D606" s="15"/>
      <c r="E606" s="7"/>
      <c r="F606" s="7"/>
      <c r="G606" s="7"/>
      <c r="H606" s="7"/>
      <c r="I606" s="7"/>
      <c r="J606" s="7"/>
      <c r="K606" s="1"/>
      <c r="L606" s="17"/>
      <c r="M606" s="17"/>
      <c r="N606" s="188" t="s">
        <v>195</v>
      </c>
      <c r="O606" s="187">
        <v>50</v>
      </c>
      <c r="P606" s="187">
        <v>100</v>
      </c>
    </row>
    <row r="607" spans="1:52" ht="159.5" hidden="1" x14ac:dyDescent="0.35">
      <c r="A607" s="81"/>
      <c r="B607" s="197"/>
      <c r="C607" s="15"/>
      <c r="D607" s="15"/>
      <c r="E607" s="7"/>
      <c r="F607" s="7"/>
      <c r="G607" s="7"/>
      <c r="H607" s="7"/>
      <c r="I607" s="7"/>
      <c r="J607" s="7"/>
      <c r="K607" s="1"/>
      <c r="L607" s="17"/>
      <c r="M607" s="17"/>
      <c r="N607" s="188" t="s">
        <v>196</v>
      </c>
      <c r="O607" s="187">
        <v>100</v>
      </c>
      <c r="P607" s="187">
        <v>150</v>
      </c>
    </row>
    <row r="608" spans="1:52" ht="174" hidden="1" x14ac:dyDescent="0.35">
      <c r="A608" s="81"/>
      <c r="B608" s="197"/>
      <c r="C608" s="15"/>
      <c r="D608" s="15"/>
      <c r="E608" s="7"/>
      <c r="F608" s="7"/>
      <c r="G608" s="7"/>
      <c r="H608" s="7"/>
      <c r="I608" s="7"/>
      <c r="J608" s="7"/>
      <c r="K608" s="1"/>
      <c r="L608" s="17"/>
      <c r="M608" s="17"/>
      <c r="N608" s="188" t="s">
        <v>197</v>
      </c>
      <c r="O608" s="187">
        <v>150</v>
      </c>
      <c r="P608" s="187">
        <v>200</v>
      </c>
    </row>
    <row r="609" spans="1:24" ht="174" hidden="1" x14ac:dyDescent="0.35">
      <c r="A609" s="81"/>
      <c r="B609" s="197"/>
      <c r="C609" s="15"/>
      <c r="D609" s="15"/>
      <c r="E609" s="7"/>
      <c r="F609" s="7"/>
      <c r="G609" s="7"/>
      <c r="H609" s="7"/>
      <c r="I609" s="7"/>
      <c r="J609" s="7"/>
      <c r="K609" s="1"/>
      <c r="L609" s="17"/>
      <c r="M609" s="17"/>
      <c r="N609" s="188" t="s">
        <v>198</v>
      </c>
      <c r="O609" s="187">
        <v>200</v>
      </c>
      <c r="P609" s="187">
        <v>250</v>
      </c>
    </row>
    <row r="610" spans="1:24" hidden="1" x14ac:dyDescent="0.35">
      <c r="A610" s="81"/>
      <c r="B610" s="197"/>
      <c r="C610" s="15"/>
      <c r="D610" s="15"/>
      <c r="E610" s="7"/>
      <c r="F610" s="7"/>
      <c r="G610" s="7"/>
      <c r="H610" s="7"/>
      <c r="I610" s="7"/>
      <c r="J610" s="7"/>
      <c r="K610" s="6"/>
      <c r="L610" s="17"/>
      <c r="M610" s="17"/>
      <c r="N610" s="187" t="s">
        <v>6</v>
      </c>
    </row>
    <row r="611" spans="1:24" hidden="1" x14ac:dyDescent="0.35">
      <c r="A611" s="81"/>
      <c r="B611" s="197"/>
      <c r="C611" s="15"/>
      <c r="D611" s="15"/>
      <c r="E611" s="7"/>
      <c r="F611" s="7"/>
      <c r="G611" s="7"/>
      <c r="H611" s="7"/>
      <c r="I611" s="7"/>
      <c r="J611" s="7"/>
      <c r="K611" s="7"/>
      <c r="L611" s="17"/>
      <c r="M611" s="17"/>
    </row>
    <row r="612" spans="1:24" ht="15" thickBot="1" x14ac:dyDescent="0.4">
      <c r="A612" s="82" t="s">
        <v>256</v>
      </c>
      <c r="B612" s="197" t="s">
        <v>256</v>
      </c>
      <c r="C612" s="15"/>
      <c r="D612" s="19"/>
      <c r="E612" s="20"/>
      <c r="F612" s="20"/>
      <c r="G612" s="20"/>
      <c r="H612" s="20"/>
      <c r="I612" s="20"/>
      <c r="J612" s="20"/>
      <c r="K612" s="20"/>
      <c r="L612" s="21"/>
      <c r="M612" s="17"/>
      <c r="O612" s="189"/>
      <c r="P612" s="189"/>
      <c r="Q612" s="189"/>
      <c r="R612" s="189"/>
      <c r="S612" s="189"/>
      <c r="T612" s="189"/>
      <c r="U612" s="189"/>
      <c r="X612" s="190"/>
    </row>
    <row r="613" spans="1:24" ht="15" thickBot="1" x14ac:dyDescent="0.4">
      <c r="A613" s="81" t="s">
        <v>256</v>
      </c>
      <c r="B613" s="197" t="s">
        <v>256</v>
      </c>
      <c r="C613" s="15"/>
      <c r="D613" s="7"/>
      <c r="E613" s="7"/>
      <c r="F613" s="7"/>
      <c r="G613" s="7"/>
      <c r="H613" s="7"/>
      <c r="I613" s="7"/>
      <c r="J613" s="7"/>
      <c r="K613" s="7"/>
      <c r="L613" s="7"/>
      <c r="M613" s="17"/>
    </row>
    <row r="614" spans="1:24" ht="8.4" customHeight="1" thickBot="1" x14ac:dyDescent="0.4">
      <c r="A614" s="81" t="s">
        <v>256</v>
      </c>
      <c r="B614" s="197" t="s">
        <v>256</v>
      </c>
      <c r="C614" s="15"/>
      <c r="D614" s="12"/>
      <c r="E614" s="13"/>
      <c r="F614" s="13"/>
      <c r="G614" s="13"/>
      <c r="H614" s="13"/>
      <c r="I614" s="13"/>
      <c r="J614" s="13"/>
      <c r="K614" s="13"/>
      <c r="L614" s="14"/>
      <c r="M614" s="17"/>
    </row>
    <row r="615" spans="1:24" ht="19" thickBot="1" x14ac:dyDescent="0.5">
      <c r="A615" s="81" t="s">
        <v>256</v>
      </c>
      <c r="B615" s="197" t="s">
        <v>256</v>
      </c>
      <c r="C615" s="15"/>
      <c r="D615" s="15"/>
      <c r="E615" s="24" t="s">
        <v>135</v>
      </c>
      <c r="F615" s="7"/>
      <c r="G615" s="32" t="s">
        <v>251</v>
      </c>
      <c r="H615" s="25" t="s">
        <v>79</v>
      </c>
      <c r="I615" s="7"/>
      <c r="J615" s="7"/>
      <c r="K615" s="16" t="s">
        <v>10</v>
      </c>
      <c r="L615" s="17"/>
      <c r="M615" s="17"/>
    </row>
    <row r="616" spans="1:24" ht="105.65" customHeight="1" thickBot="1" x14ac:dyDescent="0.4">
      <c r="A616" s="81" t="s">
        <v>256</v>
      </c>
      <c r="B616" s="197" t="s">
        <v>256</v>
      </c>
      <c r="C616" s="15"/>
      <c r="D616" s="15"/>
      <c r="E616" s="7"/>
      <c r="F616" s="7"/>
      <c r="G616" s="7"/>
      <c r="H616" s="7"/>
      <c r="I616" s="7"/>
      <c r="J616" s="7"/>
      <c r="K616" s="2" t="str">
        <f>IF(AND(G615&gt;=O617,G615&lt;=P617),N617,IF(AND(G615&gt;=O618,G615&lt;=P618),N618,IF(AND(G615&gt;=O619,G615&lt;=P619),N619,IF(AND(G615&gt;=O620,G615&lt;=P620),N620,IF(AND(G615&gt;=O621,G615&lt;=P621),N621,IF(AND(G615&gt;=O622,G615&lt;=P622),N622,N623))))))</f>
        <v>Verify Data Entry</v>
      </c>
      <c r="L616" s="17"/>
      <c r="M616" s="17"/>
      <c r="O616" s="187" t="s">
        <v>0</v>
      </c>
      <c r="P616" s="187" t="s">
        <v>1</v>
      </c>
    </row>
    <row r="617" spans="1:24" ht="144.65" hidden="1" customHeight="1" x14ac:dyDescent="0.35">
      <c r="A617" s="81"/>
      <c r="B617" s="197"/>
      <c r="C617" s="15"/>
      <c r="D617" s="15"/>
      <c r="E617" s="7"/>
      <c r="F617" s="7"/>
      <c r="G617" s="7"/>
      <c r="H617" s="7"/>
      <c r="I617" s="7"/>
      <c r="J617" s="7"/>
      <c r="K617" s="1"/>
      <c r="L617" s="17"/>
      <c r="M617" s="17"/>
      <c r="N617" s="188" t="s">
        <v>136</v>
      </c>
      <c r="O617" s="187">
        <v>0</v>
      </c>
      <c r="P617" s="187">
        <v>0.1</v>
      </c>
    </row>
    <row r="618" spans="1:24" ht="127.75" hidden="1" customHeight="1" x14ac:dyDescent="0.35">
      <c r="A618" s="81"/>
      <c r="B618" s="197"/>
      <c r="C618" s="15"/>
      <c r="D618" s="15"/>
      <c r="E618" s="7"/>
      <c r="F618" s="7"/>
      <c r="G618" s="7"/>
      <c r="H618" s="7"/>
      <c r="I618" s="7"/>
      <c r="J618" s="7"/>
      <c r="K618" s="1"/>
      <c r="L618" s="17"/>
      <c r="M618" s="17"/>
      <c r="N618" s="188" t="s">
        <v>199</v>
      </c>
      <c r="O618" s="187">
        <v>0.1</v>
      </c>
      <c r="P618" s="187">
        <v>10</v>
      </c>
    </row>
    <row r="619" spans="1:24" ht="101.5" hidden="1" x14ac:dyDescent="0.35">
      <c r="A619" s="81"/>
      <c r="B619" s="197"/>
      <c r="C619" s="15"/>
      <c r="D619" s="15"/>
      <c r="E619" s="7"/>
      <c r="F619" s="7"/>
      <c r="G619" s="7"/>
      <c r="H619" s="7"/>
      <c r="I619" s="7"/>
      <c r="J619" s="7"/>
      <c r="K619" s="1"/>
      <c r="L619" s="17"/>
      <c r="M619" s="17"/>
      <c r="N619" s="188" t="s">
        <v>199</v>
      </c>
      <c r="O619" s="187">
        <v>10</v>
      </c>
      <c r="P619" s="187">
        <v>20</v>
      </c>
    </row>
    <row r="620" spans="1:24" ht="101.5" hidden="1" x14ac:dyDescent="0.35">
      <c r="A620" s="81"/>
      <c r="B620" s="197"/>
      <c r="C620" s="15"/>
      <c r="D620" s="15"/>
      <c r="E620" s="7"/>
      <c r="F620" s="7"/>
      <c r="G620" s="7"/>
      <c r="H620" s="7"/>
      <c r="I620" s="7"/>
      <c r="J620" s="7"/>
      <c r="K620" s="1"/>
      <c r="L620" s="17"/>
      <c r="M620" s="17"/>
      <c r="N620" s="188" t="s">
        <v>199</v>
      </c>
      <c r="O620" s="187">
        <v>20</v>
      </c>
      <c r="P620" s="187">
        <v>30</v>
      </c>
    </row>
    <row r="621" spans="1:24" ht="101.5" hidden="1" x14ac:dyDescent="0.35">
      <c r="A621" s="81"/>
      <c r="B621" s="197"/>
      <c r="C621" s="15"/>
      <c r="D621" s="15"/>
      <c r="E621" s="7"/>
      <c r="F621" s="7"/>
      <c r="G621" s="7"/>
      <c r="H621" s="7"/>
      <c r="I621" s="7"/>
      <c r="J621" s="7"/>
      <c r="K621" s="1"/>
      <c r="L621" s="17"/>
      <c r="M621" s="17"/>
      <c r="N621" s="188" t="s">
        <v>199</v>
      </c>
      <c r="O621" s="187">
        <v>30</v>
      </c>
      <c r="P621" s="187">
        <v>40</v>
      </c>
    </row>
    <row r="622" spans="1:24" ht="101.5" hidden="1" x14ac:dyDescent="0.35">
      <c r="A622" s="81"/>
      <c r="B622" s="197"/>
      <c r="C622" s="15"/>
      <c r="D622" s="15"/>
      <c r="E622" s="7"/>
      <c r="F622" s="7"/>
      <c r="G622" s="7"/>
      <c r="H622" s="7"/>
      <c r="I622" s="7"/>
      <c r="J622" s="7"/>
      <c r="K622" s="1"/>
      <c r="L622" s="17"/>
      <c r="M622" s="17"/>
      <c r="N622" s="188" t="s">
        <v>199</v>
      </c>
      <c r="O622" s="187">
        <v>40</v>
      </c>
      <c r="P622" s="187">
        <v>100</v>
      </c>
    </row>
    <row r="623" spans="1:24" hidden="1" x14ac:dyDescent="0.35">
      <c r="A623" s="81"/>
      <c r="B623" s="197"/>
      <c r="C623" s="15"/>
      <c r="D623" s="15"/>
      <c r="E623" s="7"/>
      <c r="F623" s="7"/>
      <c r="G623" s="7"/>
      <c r="H623" s="7"/>
      <c r="I623" s="7"/>
      <c r="J623" s="7"/>
      <c r="K623" s="6"/>
      <c r="L623" s="17"/>
      <c r="M623" s="17"/>
      <c r="N623" s="187" t="s">
        <v>6</v>
      </c>
    </row>
    <row r="624" spans="1:24" hidden="1" x14ac:dyDescent="0.35">
      <c r="A624" s="81"/>
      <c r="B624" s="197"/>
      <c r="C624" s="15"/>
      <c r="D624" s="15"/>
      <c r="E624" s="7"/>
      <c r="F624" s="7"/>
      <c r="G624" s="7"/>
      <c r="H624" s="7"/>
      <c r="I624" s="7"/>
      <c r="J624" s="7"/>
      <c r="K624" s="7"/>
      <c r="L624" s="17"/>
      <c r="M624" s="17"/>
    </row>
    <row r="625" spans="1:24" ht="15" thickBot="1" x14ac:dyDescent="0.4">
      <c r="A625" s="82" t="s">
        <v>256</v>
      </c>
      <c r="B625" s="197" t="s">
        <v>256</v>
      </c>
      <c r="C625" s="15"/>
      <c r="D625" s="19"/>
      <c r="E625" s="20"/>
      <c r="F625" s="20"/>
      <c r="G625" s="20"/>
      <c r="H625" s="20"/>
      <c r="I625" s="20"/>
      <c r="J625" s="20"/>
      <c r="K625" s="20"/>
      <c r="L625" s="21"/>
      <c r="M625" s="17"/>
      <c r="O625" s="189"/>
      <c r="P625" s="189"/>
      <c r="Q625" s="189"/>
      <c r="R625" s="189"/>
      <c r="S625" s="189"/>
      <c r="T625" s="189"/>
      <c r="U625" s="189"/>
      <c r="X625" s="190"/>
    </row>
    <row r="626" spans="1:24" ht="15" thickBot="1" x14ac:dyDescent="0.4">
      <c r="A626" s="81" t="s">
        <v>256</v>
      </c>
      <c r="B626" s="197" t="s">
        <v>256</v>
      </c>
      <c r="C626" s="15"/>
      <c r="D626" s="7"/>
      <c r="E626" s="7"/>
      <c r="F626" s="7"/>
      <c r="G626" s="7"/>
      <c r="H626" s="7"/>
      <c r="I626" s="7"/>
      <c r="J626" s="7"/>
      <c r="K626" s="7"/>
      <c r="L626" s="7"/>
      <c r="M626" s="17"/>
    </row>
    <row r="627" spans="1:24" ht="8.4" customHeight="1" thickBot="1" x14ac:dyDescent="0.4">
      <c r="A627" s="81" t="s">
        <v>256</v>
      </c>
      <c r="B627" s="197" t="s">
        <v>256</v>
      </c>
      <c r="C627" s="15"/>
      <c r="D627" s="12"/>
      <c r="E627" s="13"/>
      <c r="F627" s="13"/>
      <c r="G627" s="13"/>
      <c r="H627" s="13"/>
      <c r="I627" s="13"/>
      <c r="J627" s="13"/>
      <c r="K627" s="13"/>
      <c r="L627" s="14"/>
      <c r="M627" s="17"/>
    </row>
    <row r="628" spans="1:24" ht="19" thickBot="1" x14ac:dyDescent="0.5">
      <c r="A628" s="81" t="s">
        <v>256</v>
      </c>
      <c r="B628" s="197" t="s">
        <v>256</v>
      </c>
      <c r="C628" s="15"/>
      <c r="D628" s="15"/>
      <c r="E628" s="24" t="s">
        <v>137</v>
      </c>
      <c r="F628" s="7"/>
      <c r="G628" s="32" t="s">
        <v>251</v>
      </c>
      <c r="H628" s="25" t="s">
        <v>79</v>
      </c>
      <c r="I628" s="7"/>
      <c r="J628" s="7"/>
      <c r="K628" s="16" t="s">
        <v>10</v>
      </c>
      <c r="L628" s="17"/>
      <c r="M628" s="17"/>
    </row>
    <row r="629" spans="1:24" ht="36" customHeight="1" thickBot="1" x14ac:dyDescent="0.4">
      <c r="A629" s="81" t="s">
        <v>256</v>
      </c>
      <c r="B629" s="197" t="s">
        <v>256</v>
      </c>
      <c r="C629" s="15"/>
      <c r="D629" s="15"/>
      <c r="E629" s="7"/>
      <c r="F629" s="7"/>
      <c r="G629" s="7"/>
      <c r="H629" s="7"/>
      <c r="I629" s="7"/>
      <c r="J629" s="7"/>
      <c r="K629" s="2" t="str">
        <f>IF(AND(G628&gt;=O630,G628&lt;=P630),N630,IF(AND(G628&gt;=O631,G628&lt;=P631),N631,IF(AND(G628&gt;=O632,G628&lt;=P632),N632,IF(AND(G628&gt;=O633,G628&lt;=P633),N633,IF(AND(G628&gt;=O634,G628&lt;=P634),N634,IF(AND(G628&gt;=O635,G628&lt;=P635),N635,N636))))))</f>
        <v>Verify Data Entry</v>
      </c>
      <c r="L629" s="17"/>
      <c r="M629" s="17"/>
      <c r="O629" s="187" t="s">
        <v>0</v>
      </c>
      <c r="P629" s="187" t="s">
        <v>1</v>
      </c>
    </row>
    <row r="630" spans="1:24" ht="144.65" hidden="1" customHeight="1" x14ac:dyDescent="0.35">
      <c r="A630" s="81"/>
      <c r="B630" s="197"/>
      <c r="C630" s="15"/>
      <c r="D630" s="15"/>
      <c r="E630" s="7"/>
      <c r="F630" s="7"/>
      <c r="G630" s="7"/>
      <c r="H630" s="7"/>
      <c r="I630" s="7"/>
      <c r="J630" s="7"/>
      <c r="K630" s="1"/>
      <c r="L630" s="17"/>
      <c r="M630" s="17"/>
      <c r="N630" s="188" t="s">
        <v>200</v>
      </c>
      <c r="O630" s="187">
        <v>0</v>
      </c>
      <c r="P630" s="187">
        <v>0.1</v>
      </c>
    </row>
    <row r="631" spans="1:24" ht="127.75" hidden="1" customHeight="1" x14ac:dyDescent="0.35">
      <c r="A631" s="81"/>
      <c r="B631" s="197"/>
      <c r="C631" s="15"/>
      <c r="D631" s="15"/>
      <c r="E631" s="7"/>
      <c r="F631" s="7"/>
      <c r="G631" s="7"/>
      <c r="H631" s="7"/>
      <c r="I631" s="7"/>
      <c r="J631" s="7"/>
      <c r="K631" s="1"/>
      <c r="L631" s="17"/>
      <c r="M631" s="17"/>
      <c r="N631" s="188" t="s">
        <v>201</v>
      </c>
      <c r="O631" s="187">
        <v>0.1</v>
      </c>
      <c r="P631" s="187">
        <v>10</v>
      </c>
    </row>
    <row r="632" spans="1:24" ht="29" hidden="1" x14ac:dyDescent="0.35">
      <c r="A632" s="81"/>
      <c r="B632" s="197"/>
      <c r="C632" s="15"/>
      <c r="D632" s="15"/>
      <c r="E632" s="7"/>
      <c r="F632" s="7"/>
      <c r="G632" s="7"/>
      <c r="H632" s="7"/>
      <c r="I632" s="7"/>
      <c r="J632" s="7"/>
      <c r="K632" s="1"/>
      <c r="L632" s="17"/>
      <c r="M632" s="17"/>
      <c r="N632" s="188" t="s">
        <v>201</v>
      </c>
      <c r="O632" s="187">
        <v>10</v>
      </c>
      <c r="P632" s="187">
        <v>20</v>
      </c>
    </row>
    <row r="633" spans="1:24" ht="29" hidden="1" x14ac:dyDescent="0.35">
      <c r="A633" s="81"/>
      <c r="B633" s="197"/>
      <c r="C633" s="15"/>
      <c r="D633" s="15"/>
      <c r="E633" s="7"/>
      <c r="F633" s="7"/>
      <c r="G633" s="7"/>
      <c r="H633" s="7"/>
      <c r="I633" s="7"/>
      <c r="J633" s="7"/>
      <c r="K633" s="1"/>
      <c r="L633" s="17"/>
      <c r="M633" s="17"/>
      <c r="N633" s="188" t="s">
        <v>201</v>
      </c>
      <c r="O633" s="187">
        <v>20</v>
      </c>
      <c r="P633" s="187">
        <v>30</v>
      </c>
    </row>
    <row r="634" spans="1:24" ht="29" hidden="1" x14ac:dyDescent="0.35">
      <c r="A634" s="81"/>
      <c r="B634" s="197"/>
      <c r="C634" s="15"/>
      <c r="D634" s="15"/>
      <c r="E634" s="7"/>
      <c r="F634" s="7"/>
      <c r="G634" s="7"/>
      <c r="H634" s="7"/>
      <c r="I634" s="7"/>
      <c r="J634" s="7"/>
      <c r="K634" s="1"/>
      <c r="L634" s="17"/>
      <c r="M634" s="17"/>
      <c r="N634" s="188" t="s">
        <v>201</v>
      </c>
      <c r="O634" s="187">
        <v>30</v>
      </c>
      <c r="P634" s="187">
        <v>40</v>
      </c>
    </row>
    <row r="635" spans="1:24" ht="29" hidden="1" x14ac:dyDescent="0.35">
      <c r="A635" s="81"/>
      <c r="B635" s="197"/>
      <c r="C635" s="15"/>
      <c r="D635" s="15"/>
      <c r="E635" s="7"/>
      <c r="F635" s="7"/>
      <c r="G635" s="7"/>
      <c r="H635" s="7"/>
      <c r="I635" s="7"/>
      <c r="J635" s="7"/>
      <c r="K635" s="1"/>
      <c r="L635" s="17"/>
      <c r="M635" s="17"/>
      <c r="N635" s="188" t="s">
        <v>201</v>
      </c>
      <c r="O635" s="187">
        <v>40</v>
      </c>
      <c r="P635" s="187">
        <v>100</v>
      </c>
    </row>
    <row r="636" spans="1:24" hidden="1" x14ac:dyDescent="0.35">
      <c r="A636" s="81"/>
      <c r="B636" s="197"/>
      <c r="C636" s="15"/>
      <c r="D636" s="15"/>
      <c r="E636" s="7"/>
      <c r="F636" s="7"/>
      <c r="G636" s="7"/>
      <c r="H636" s="7"/>
      <c r="I636" s="7"/>
      <c r="J636" s="7"/>
      <c r="K636" s="6"/>
      <c r="L636" s="17"/>
      <c r="M636" s="17"/>
      <c r="N636" s="187" t="s">
        <v>6</v>
      </c>
    </row>
    <row r="637" spans="1:24" hidden="1" x14ac:dyDescent="0.35">
      <c r="A637" s="81"/>
      <c r="B637" s="197"/>
      <c r="C637" s="15"/>
      <c r="D637" s="15"/>
      <c r="E637" s="7"/>
      <c r="F637" s="7"/>
      <c r="G637" s="7"/>
      <c r="H637" s="7"/>
      <c r="I637" s="7"/>
      <c r="J637" s="7"/>
      <c r="K637" s="7"/>
      <c r="L637" s="17"/>
      <c r="M637" s="17"/>
    </row>
    <row r="638" spans="1:24" ht="15" thickBot="1" x14ac:dyDescent="0.4">
      <c r="A638" s="82" t="s">
        <v>258</v>
      </c>
      <c r="B638" s="197" t="s">
        <v>256</v>
      </c>
      <c r="C638" s="15"/>
      <c r="D638" s="19"/>
      <c r="E638" s="20"/>
      <c r="F638" s="20"/>
      <c r="G638" s="20"/>
      <c r="H638" s="20"/>
      <c r="I638" s="20"/>
      <c r="J638" s="20"/>
      <c r="K638" s="20"/>
      <c r="L638" s="21"/>
      <c r="M638" s="17"/>
      <c r="O638" s="189"/>
      <c r="P638" s="189"/>
      <c r="Q638" s="189"/>
      <c r="R638" s="189"/>
      <c r="S638" s="189"/>
      <c r="T638" s="189"/>
      <c r="U638" s="189"/>
      <c r="X638" s="190"/>
    </row>
    <row r="639" spans="1:24" x14ac:dyDescent="0.35">
      <c r="A639" s="81" t="s">
        <v>258</v>
      </c>
      <c r="B639" s="197" t="s">
        <v>256</v>
      </c>
      <c r="C639" s="15"/>
      <c r="D639" s="7"/>
      <c r="E639" s="7"/>
      <c r="F639" s="7"/>
      <c r="G639" s="7"/>
      <c r="H639" s="7"/>
      <c r="I639" s="7"/>
      <c r="J639" s="7"/>
      <c r="K639" s="7"/>
      <c r="L639" s="7"/>
      <c r="M639" s="17"/>
    </row>
    <row r="640" spans="1:24" x14ac:dyDescent="0.35">
      <c r="A640" s="82" t="s">
        <v>256</v>
      </c>
      <c r="B640" s="197" t="s">
        <v>256</v>
      </c>
      <c r="C640" s="15"/>
      <c r="D640" s="7"/>
      <c r="E640" s="7"/>
      <c r="F640" s="7"/>
      <c r="G640" s="7"/>
      <c r="H640" s="7"/>
      <c r="I640" s="7"/>
      <c r="J640" s="7"/>
      <c r="K640" s="7"/>
      <c r="L640" s="7"/>
      <c r="M640" s="17"/>
    </row>
    <row r="641" spans="1:52" ht="15" thickBot="1" x14ac:dyDescent="0.4">
      <c r="A641" s="82" t="s">
        <v>256</v>
      </c>
      <c r="B641" s="197" t="s">
        <v>256</v>
      </c>
      <c r="C641" s="19"/>
      <c r="D641" s="20"/>
      <c r="E641" s="20"/>
      <c r="F641" s="20"/>
      <c r="G641" s="20"/>
      <c r="H641" s="20"/>
      <c r="I641" s="20"/>
      <c r="J641" s="20"/>
      <c r="K641" s="20"/>
      <c r="L641" s="20"/>
      <c r="M641" s="21"/>
    </row>
    <row r="642" spans="1:52" s="22" customFormat="1" ht="7.25" customHeight="1" thickBot="1" x14ac:dyDescent="0.4">
      <c r="A642" s="83" t="s">
        <v>256</v>
      </c>
      <c r="B642" s="197" t="s">
        <v>256</v>
      </c>
      <c r="N642" s="184"/>
      <c r="O642" s="184"/>
      <c r="P642" s="184"/>
      <c r="Q642" s="184"/>
      <c r="R642" s="184"/>
      <c r="S642" s="184"/>
      <c r="T642" s="184"/>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c r="AP642" s="184"/>
      <c r="AQ642" s="184"/>
      <c r="AR642" s="184"/>
      <c r="AS642" s="184"/>
      <c r="AT642" s="184"/>
      <c r="AU642" s="184"/>
      <c r="AV642" s="184"/>
      <c r="AW642" s="184"/>
      <c r="AX642" s="184"/>
      <c r="AY642" s="184"/>
      <c r="AZ642" s="184"/>
    </row>
    <row r="643" spans="1:52" s="36" customFormat="1" ht="15" thickBot="1" x14ac:dyDescent="0.4">
      <c r="A643" s="85" t="s">
        <v>256</v>
      </c>
      <c r="B643" s="197" t="s">
        <v>256</v>
      </c>
      <c r="C643" s="33"/>
      <c r="D643" s="34"/>
      <c r="E643" s="34"/>
      <c r="F643" s="34"/>
      <c r="G643" s="34"/>
      <c r="H643" s="34"/>
      <c r="I643" s="34"/>
      <c r="J643" s="34"/>
      <c r="K643" s="34"/>
      <c r="L643" s="34"/>
      <c r="M643" s="35"/>
      <c r="N643" s="194"/>
      <c r="O643" s="194"/>
      <c r="P643" s="194"/>
      <c r="Q643" s="194"/>
      <c r="R643" s="194"/>
      <c r="S643" s="194"/>
      <c r="T643" s="194"/>
      <c r="U643" s="194"/>
      <c r="V643" s="194"/>
      <c r="W643" s="194"/>
      <c r="X643" s="194"/>
      <c r="Y643" s="194"/>
      <c r="Z643" s="194"/>
      <c r="AA643" s="194"/>
      <c r="AB643" s="194"/>
      <c r="AC643" s="194"/>
      <c r="AD643" s="194"/>
      <c r="AE643" s="194"/>
      <c r="AF643" s="194"/>
      <c r="AG643" s="194"/>
      <c r="AH643" s="194"/>
      <c r="AI643" s="194"/>
      <c r="AJ643" s="194"/>
      <c r="AK643" s="194"/>
      <c r="AL643" s="194"/>
      <c r="AM643" s="194"/>
      <c r="AN643" s="194"/>
      <c r="AO643" s="194"/>
      <c r="AP643" s="194"/>
      <c r="AQ643" s="194"/>
      <c r="AR643" s="194"/>
      <c r="AS643" s="194"/>
      <c r="AT643" s="194"/>
      <c r="AU643" s="194"/>
      <c r="AV643" s="194"/>
      <c r="AW643" s="194"/>
      <c r="AX643" s="194"/>
      <c r="AY643" s="194"/>
      <c r="AZ643" s="194"/>
    </row>
    <row r="644" spans="1:52" s="36" customFormat="1" ht="28.25" customHeight="1" thickBot="1" x14ac:dyDescent="0.5">
      <c r="A644" s="85" t="s">
        <v>256</v>
      </c>
      <c r="B644" s="197" t="s">
        <v>256</v>
      </c>
      <c r="C644" s="37"/>
      <c r="D644" s="211" t="s">
        <v>220</v>
      </c>
      <c r="E644" s="38"/>
      <c r="F644" s="38"/>
      <c r="G644" s="38"/>
      <c r="H644" s="38"/>
      <c r="I644" s="38"/>
      <c r="J644" s="39"/>
      <c r="K644" s="40"/>
      <c r="L644" s="40"/>
      <c r="M644" s="41"/>
      <c r="N644" s="42"/>
      <c r="O644" s="194"/>
      <c r="P644" s="194"/>
      <c r="Q644" s="194"/>
      <c r="R644" s="194"/>
      <c r="S644" s="194"/>
      <c r="T644" s="194"/>
      <c r="U644" s="194"/>
      <c r="V644" s="194"/>
      <c r="W644" s="194"/>
      <c r="X644" s="194"/>
      <c r="Y644" s="194"/>
      <c r="Z644" s="194"/>
      <c r="AA644" s="194"/>
      <c r="AB644" s="194"/>
      <c r="AC644" s="194"/>
      <c r="AD644" s="194"/>
      <c r="AE644" s="194"/>
      <c r="AF644" s="194"/>
      <c r="AG644" s="194"/>
      <c r="AH644" s="194"/>
      <c r="AI644" s="194"/>
      <c r="AJ644" s="194"/>
      <c r="AK644" s="194"/>
      <c r="AL644" s="194"/>
      <c r="AM644" s="194"/>
      <c r="AN644" s="194"/>
      <c r="AO644" s="194"/>
      <c r="AP644" s="194"/>
      <c r="AQ644" s="194"/>
      <c r="AR644" s="194"/>
      <c r="AS644" s="194"/>
      <c r="AT644" s="194"/>
      <c r="AU644" s="194"/>
      <c r="AV644" s="194"/>
      <c r="AW644" s="194"/>
      <c r="AX644" s="194"/>
      <c r="AY644" s="194"/>
      <c r="AZ644" s="194"/>
    </row>
    <row r="645" spans="1:52" s="36" customFormat="1" ht="15" thickBot="1" x14ac:dyDescent="0.4">
      <c r="A645" s="85" t="s">
        <v>256</v>
      </c>
      <c r="B645" s="197" t="s">
        <v>256</v>
      </c>
      <c r="C645" s="37"/>
      <c r="D645" s="43"/>
      <c r="E645" s="43"/>
      <c r="F645" s="43"/>
      <c r="G645" s="43"/>
      <c r="H645" s="43"/>
      <c r="I645" s="43"/>
      <c r="J645" s="43"/>
      <c r="K645" s="43"/>
      <c r="L645" s="43"/>
      <c r="M645" s="4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4"/>
      <c r="AY645" s="194"/>
      <c r="AZ645" s="194"/>
    </row>
    <row r="646" spans="1:52" s="36" customFormat="1" ht="8.4" customHeight="1" x14ac:dyDescent="0.35">
      <c r="A646" s="85" t="s">
        <v>256</v>
      </c>
      <c r="B646" s="197" t="s">
        <v>256</v>
      </c>
      <c r="C646" s="37"/>
      <c r="D646" s="33"/>
      <c r="E646" s="34"/>
      <c r="F646" s="34"/>
      <c r="G646" s="34"/>
      <c r="H646" s="34"/>
      <c r="I646" s="34"/>
      <c r="J646" s="34"/>
      <c r="K646" s="34"/>
      <c r="L646" s="35"/>
      <c r="M646" s="44"/>
      <c r="N646" s="194"/>
      <c r="O646" s="194"/>
      <c r="P646" s="194"/>
      <c r="Q646" s="194"/>
      <c r="R646" s="194"/>
      <c r="S646" s="194"/>
      <c r="T646" s="194"/>
      <c r="U646" s="194"/>
      <c r="V646" s="194"/>
      <c r="W646" s="194"/>
      <c r="X646" s="194"/>
      <c r="Y646" s="194"/>
      <c r="Z646" s="194"/>
      <c r="AA646" s="194"/>
      <c r="AB646" s="194"/>
      <c r="AC646" s="194"/>
      <c r="AD646" s="194"/>
      <c r="AE646" s="194"/>
      <c r="AF646" s="194"/>
      <c r="AG646" s="194"/>
      <c r="AH646" s="194"/>
      <c r="AI646" s="194"/>
      <c r="AJ646" s="194"/>
      <c r="AK646" s="194"/>
      <c r="AL646" s="194"/>
      <c r="AM646" s="194"/>
      <c r="AN646" s="194"/>
      <c r="AO646" s="194"/>
      <c r="AP646" s="194"/>
      <c r="AQ646" s="194"/>
      <c r="AR646" s="194"/>
      <c r="AS646" s="194"/>
      <c r="AT646" s="194"/>
      <c r="AU646" s="194"/>
      <c r="AV646" s="194"/>
      <c r="AW646" s="194"/>
      <c r="AX646" s="194"/>
      <c r="AY646" s="194"/>
      <c r="AZ646" s="194"/>
    </row>
    <row r="647" spans="1:52" s="36" customFormat="1" ht="18.5" x14ac:dyDescent="0.45">
      <c r="A647" s="85" t="s">
        <v>256</v>
      </c>
      <c r="B647" s="197" t="s">
        <v>256</v>
      </c>
      <c r="C647" s="37"/>
      <c r="D647" s="37"/>
      <c r="E647" s="45" t="str">
        <f>E53</f>
        <v>Magnesium</v>
      </c>
      <c r="F647" s="46"/>
      <c r="G647" s="70">
        <f>E64</f>
        <v>0</v>
      </c>
      <c r="H647" s="47" t="str">
        <f>F64</f>
        <v>ml per day</v>
      </c>
      <c r="I647" s="47" t="str">
        <f>G64</f>
        <v>for</v>
      </c>
      <c r="J647" s="48">
        <f>H64</f>
        <v>0</v>
      </c>
      <c r="K647" s="47" t="str">
        <f>I64</f>
        <v>day(s)</v>
      </c>
      <c r="L647" s="44"/>
      <c r="M647" s="44"/>
      <c r="N647" s="194"/>
      <c r="O647" s="194"/>
      <c r="P647" s="194"/>
      <c r="Q647" s="194"/>
      <c r="R647" s="194"/>
      <c r="S647" s="194"/>
      <c r="T647" s="194"/>
      <c r="U647" s="194"/>
      <c r="V647" s="194"/>
      <c r="W647" s="194"/>
      <c r="X647" s="194"/>
      <c r="Y647" s="194"/>
      <c r="Z647" s="194"/>
      <c r="AA647" s="194"/>
      <c r="AB647" s="194"/>
      <c r="AC647" s="194"/>
      <c r="AD647" s="194"/>
      <c r="AE647" s="194"/>
      <c r="AF647" s="194"/>
      <c r="AG647" s="194"/>
      <c r="AH647" s="194"/>
      <c r="AI647" s="194"/>
      <c r="AJ647" s="194"/>
      <c r="AK647" s="194"/>
      <c r="AL647" s="194"/>
      <c r="AM647" s="194"/>
      <c r="AN647" s="194"/>
      <c r="AO647" s="194"/>
      <c r="AP647" s="194"/>
      <c r="AQ647" s="194"/>
      <c r="AR647" s="194"/>
      <c r="AS647" s="194"/>
      <c r="AT647" s="194"/>
      <c r="AU647" s="194"/>
      <c r="AV647" s="194"/>
      <c r="AW647" s="194"/>
      <c r="AX647" s="194"/>
      <c r="AY647" s="194"/>
      <c r="AZ647" s="194"/>
    </row>
    <row r="648" spans="1:52" s="36" customFormat="1" ht="18.5" x14ac:dyDescent="0.45">
      <c r="A648" s="85" t="s">
        <v>256</v>
      </c>
      <c r="B648" s="197" t="s">
        <v>256</v>
      </c>
      <c r="C648" s="37"/>
      <c r="D648" s="37"/>
      <c r="E648" s="49" t="str">
        <f>E85</f>
        <v>Calcium</v>
      </c>
      <c r="F648" s="50"/>
      <c r="G648" s="200">
        <f>E96</f>
        <v>0</v>
      </c>
      <c r="H648" s="51" t="str">
        <f>F96</f>
        <v>ml per day</v>
      </c>
      <c r="I648" s="51" t="str">
        <f>G96</f>
        <v>for</v>
      </c>
      <c r="J648" s="52">
        <f>H96</f>
        <v>0</v>
      </c>
      <c r="K648" s="51" t="str">
        <f>I96</f>
        <v>day(s)</v>
      </c>
      <c r="L648" s="44"/>
      <c r="M648" s="44"/>
      <c r="N648" s="194"/>
      <c r="O648" s="194"/>
      <c r="P648" s="194"/>
      <c r="Q648" s="194"/>
      <c r="R648" s="194"/>
      <c r="S648" s="194"/>
      <c r="T648" s="194"/>
      <c r="U648" s="194"/>
      <c r="V648" s="194"/>
      <c r="W648" s="194"/>
      <c r="X648" s="194"/>
      <c r="Y648" s="194"/>
      <c r="Z648" s="194"/>
      <c r="AA648" s="194"/>
      <c r="AB648" s="194"/>
      <c r="AC648" s="194"/>
      <c r="AD648" s="194"/>
      <c r="AE648" s="194"/>
      <c r="AF648" s="194"/>
      <c r="AG648" s="194"/>
      <c r="AH648" s="194"/>
      <c r="AI648" s="194"/>
      <c r="AJ648" s="194"/>
      <c r="AK648" s="194"/>
      <c r="AL648" s="194"/>
      <c r="AM648" s="194"/>
      <c r="AN648" s="194"/>
      <c r="AO648" s="194"/>
      <c r="AP648" s="194"/>
      <c r="AQ648" s="194"/>
      <c r="AR648" s="194"/>
      <c r="AS648" s="194"/>
      <c r="AT648" s="194"/>
      <c r="AU648" s="194"/>
      <c r="AV648" s="194"/>
      <c r="AW648" s="194"/>
      <c r="AX648" s="194"/>
      <c r="AY648" s="194"/>
      <c r="AZ648" s="194"/>
    </row>
    <row r="649" spans="1:52" s="36" customFormat="1" ht="18.5" x14ac:dyDescent="0.45">
      <c r="A649" s="86" t="s">
        <v>256</v>
      </c>
      <c r="B649" s="197" t="s">
        <v>256</v>
      </c>
      <c r="C649" s="37"/>
      <c r="D649" s="37"/>
      <c r="E649" s="49" t="str">
        <f>E104</f>
        <v>Potassium</v>
      </c>
      <c r="F649" s="50"/>
      <c r="G649" s="200">
        <f>E115</f>
        <v>0</v>
      </c>
      <c r="H649" s="51" t="str">
        <f>F115</f>
        <v>ml per day</v>
      </c>
      <c r="I649" s="51" t="str">
        <f>G115</f>
        <v>for</v>
      </c>
      <c r="J649" s="52">
        <f>H115</f>
        <v>0</v>
      </c>
      <c r="K649" s="51" t="str">
        <f>I115</f>
        <v>day(s)</v>
      </c>
      <c r="L649" s="44"/>
      <c r="M649" s="44"/>
      <c r="N649" s="194"/>
      <c r="O649" s="194"/>
      <c r="P649" s="194"/>
      <c r="Q649" s="194"/>
      <c r="R649" s="194"/>
      <c r="S649" s="194"/>
      <c r="T649" s="194"/>
      <c r="U649" s="194"/>
      <c r="V649" s="194"/>
      <c r="W649" s="194"/>
      <c r="X649" s="194"/>
      <c r="Y649" s="194"/>
      <c r="Z649" s="194"/>
      <c r="AA649" s="194"/>
      <c r="AB649" s="194"/>
      <c r="AC649" s="194"/>
      <c r="AD649" s="194"/>
      <c r="AE649" s="194"/>
      <c r="AF649" s="194"/>
      <c r="AG649" s="194"/>
      <c r="AH649" s="194"/>
      <c r="AI649" s="194"/>
      <c r="AJ649" s="194"/>
      <c r="AK649" s="194"/>
      <c r="AL649" s="194"/>
      <c r="AM649" s="194"/>
      <c r="AN649" s="194"/>
      <c r="AO649" s="194"/>
      <c r="AP649" s="194"/>
      <c r="AQ649" s="194"/>
      <c r="AR649" s="194"/>
      <c r="AS649" s="194"/>
      <c r="AT649" s="194"/>
      <c r="AU649" s="194"/>
      <c r="AV649" s="194"/>
      <c r="AW649" s="194"/>
      <c r="AX649" s="194"/>
      <c r="AY649" s="194"/>
      <c r="AZ649" s="194"/>
    </row>
    <row r="650" spans="1:52" s="36" customFormat="1" ht="18.5" x14ac:dyDescent="0.45">
      <c r="A650" s="86" t="s">
        <v>256</v>
      </c>
      <c r="B650" s="197" t="s">
        <v>256</v>
      </c>
      <c r="C650" s="37"/>
      <c r="D650" s="37"/>
      <c r="E650" s="49" t="str">
        <f>E123</f>
        <v>Bromine/Bromide</v>
      </c>
      <c r="F650" s="50"/>
      <c r="G650" s="200">
        <f>E134</f>
        <v>0</v>
      </c>
      <c r="H650" s="51" t="str">
        <f>F134</f>
        <v>ml per day</v>
      </c>
      <c r="I650" s="51" t="str">
        <f>G134</f>
        <v>for</v>
      </c>
      <c r="J650" s="52">
        <f>H134</f>
        <v>0</v>
      </c>
      <c r="K650" s="51" t="str">
        <f>I134</f>
        <v>day(s)</v>
      </c>
      <c r="L650" s="44"/>
      <c r="M650" s="44"/>
      <c r="N650" s="194"/>
      <c r="O650" s="194"/>
      <c r="P650" s="194"/>
      <c r="Q650" s="194"/>
      <c r="R650" s="194"/>
      <c r="S650" s="194"/>
      <c r="T650" s="194"/>
      <c r="U650" s="194"/>
      <c r="V650" s="194"/>
      <c r="W650" s="194"/>
      <c r="X650" s="194"/>
      <c r="Y650" s="194"/>
      <c r="Z650" s="194"/>
      <c r="AA650" s="194"/>
      <c r="AB650" s="194"/>
      <c r="AC650" s="194"/>
      <c r="AD650" s="194"/>
      <c r="AE650" s="194"/>
      <c r="AF650" s="194"/>
      <c r="AG650" s="194"/>
      <c r="AH650" s="194"/>
      <c r="AI650" s="194"/>
      <c r="AJ650" s="194"/>
      <c r="AK650" s="194"/>
      <c r="AL650" s="194"/>
      <c r="AM650" s="194"/>
      <c r="AN650" s="194"/>
      <c r="AO650" s="194"/>
      <c r="AP650" s="194"/>
      <c r="AQ650" s="194"/>
      <c r="AR650" s="194"/>
      <c r="AS650" s="194"/>
      <c r="AT650" s="194"/>
      <c r="AU650" s="194"/>
      <c r="AV650" s="194"/>
      <c r="AW650" s="194"/>
      <c r="AX650" s="194"/>
      <c r="AY650" s="194"/>
      <c r="AZ650" s="194"/>
    </row>
    <row r="651" spans="1:52" s="36" customFormat="1" ht="18.5" x14ac:dyDescent="0.45">
      <c r="A651" s="86" t="s">
        <v>256</v>
      </c>
      <c r="B651" s="197" t="s">
        <v>256</v>
      </c>
      <c r="C651" s="37"/>
      <c r="D651" s="37"/>
      <c r="E651" s="49" t="str">
        <f>E142</f>
        <v>Strontium</v>
      </c>
      <c r="F651" s="50"/>
      <c r="G651" s="200">
        <f>E153</f>
        <v>0</v>
      </c>
      <c r="H651" s="51" t="str">
        <f>F153</f>
        <v>ml per day</v>
      </c>
      <c r="I651" s="51" t="str">
        <f>G153</f>
        <v>for</v>
      </c>
      <c r="J651" s="52">
        <f>H153</f>
        <v>0</v>
      </c>
      <c r="K651" s="51" t="str">
        <f>I153</f>
        <v>day(s)</v>
      </c>
      <c r="L651" s="44"/>
      <c r="M651" s="4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4"/>
      <c r="AM651" s="194"/>
      <c r="AN651" s="194"/>
      <c r="AO651" s="194"/>
      <c r="AP651" s="194"/>
      <c r="AQ651" s="194"/>
      <c r="AR651" s="194"/>
      <c r="AS651" s="194"/>
      <c r="AT651" s="194"/>
      <c r="AU651" s="194"/>
      <c r="AV651" s="194"/>
      <c r="AW651" s="194"/>
      <c r="AX651" s="194"/>
      <c r="AY651" s="194"/>
      <c r="AZ651" s="194"/>
    </row>
    <row r="652" spans="1:52" s="36" customFormat="1" ht="18.5" x14ac:dyDescent="0.45">
      <c r="A652" s="86" t="s">
        <v>256</v>
      </c>
      <c r="B652" s="197" t="s">
        <v>256</v>
      </c>
      <c r="C652" s="37"/>
      <c r="D652" s="37"/>
      <c r="E652" s="49" t="str">
        <f>E161</f>
        <v>Boron</v>
      </c>
      <c r="F652" s="50"/>
      <c r="G652" s="200">
        <f>E172</f>
        <v>0</v>
      </c>
      <c r="H652" s="51" t="str">
        <f>F172</f>
        <v>ml per day</v>
      </c>
      <c r="I652" s="51" t="str">
        <f>G172</f>
        <v>for</v>
      </c>
      <c r="J652" s="52">
        <f>H172</f>
        <v>0</v>
      </c>
      <c r="K652" s="51" t="str">
        <f>I172</f>
        <v>day(s)</v>
      </c>
      <c r="L652" s="44"/>
      <c r="M652" s="44"/>
      <c r="N652" s="194"/>
      <c r="O652" s="194"/>
      <c r="P652" s="194"/>
      <c r="Q652" s="194"/>
      <c r="R652" s="194"/>
      <c r="S652" s="194"/>
      <c r="T652" s="194"/>
      <c r="U652" s="194"/>
      <c r="V652" s="194"/>
      <c r="W652" s="194"/>
      <c r="X652" s="194"/>
      <c r="Y652" s="194"/>
      <c r="Z652" s="194"/>
      <c r="AA652" s="194"/>
      <c r="AB652" s="194"/>
      <c r="AC652" s="194"/>
      <c r="AD652" s="194"/>
      <c r="AE652" s="194"/>
      <c r="AF652" s="194"/>
      <c r="AG652" s="194"/>
      <c r="AH652" s="194"/>
      <c r="AI652" s="194"/>
      <c r="AJ652" s="194"/>
      <c r="AK652" s="194"/>
      <c r="AL652" s="194"/>
      <c r="AM652" s="194"/>
      <c r="AN652" s="194"/>
      <c r="AO652" s="194"/>
      <c r="AP652" s="194"/>
      <c r="AQ652" s="194"/>
      <c r="AR652" s="194"/>
      <c r="AS652" s="194"/>
      <c r="AT652" s="194"/>
      <c r="AU652" s="194"/>
      <c r="AV652" s="194"/>
      <c r="AW652" s="194"/>
      <c r="AX652" s="194"/>
      <c r="AY652" s="194"/>
      <c r="AZ652" s="194"/>
    </row>
    <row r="653" spans="1:52" s="36" customFormat="1" ht="18.5" x14ac:dyDescent="0.45">
      <c r="A653" s="86" t="s">
        <v>256</v>
      </c>
      <c r="B653" s="197" t="s">
        <v>256</v>
      </c>
      <c r="C653" s="37"/>
      <c r="D653" s="37"/>
      <c r="E653" s="45" t="str">
        <f>E180</f>
        <v>Fluoride/Flourine</v>
      </c>
      <c r="F653" s="46"/>
      <c r="G653" s="70">
        <f>E192</f>
        <v>0</v>
      </c>
      <c r="H653" s="47" t="str">
        <f>F192</f>
        <v>ml per day</v>
      </c>
      <c r="I653" s="47" t="str">
        <f>G192</f>
        <v>for</v>
      </c>
      <c r="J653" s="48">
        <f>H192</f>
        <v>0</v>
      </c>
      <c r="K653" s="47" t="str">
        <f>I192</f>
        <v>day(s)</v>
      </c>
      <c r="L653" s="44"/>
      <c r="M653" s="44"/>
      <c r="N653" s="194"/>
      <c r="O653" s="194"/>
      <c r="P653" s="194"/>
      <c r="Q653" s="194"/>
      <c r="R653" s="194"/>
      <c r="S653" s="194"/>
      <c r="T653" s="194"/>
      <c r="U653" s="194"/>
      <c r="V653" s="194"/>
      <c r="W653" s="194"/>
      <c r="X653" s="194"/>
      <c r="Y653" s="194"/>
      <c r="Z653" s="194"/>
      <c r="AA653" s="194"/>
      <c r="AB653" s="194"/>
      <c r="AC653" s="194"/>
      <c r="AD653" s="194"/>
      <c r="AE653" s="194"/>
      <c r="AF653" s="194"/>
      <c r="AG653" s="194"/>
      <c r="AH653" s="194"/>
      <c r="AI653" s="194"/>
      <c r="AJ653" s="194"/>
      <c r="AK653" s="194"/>
      <c r="AL653" s="194"/>
      <c r="AM653" s="194"/>
      <c r="AN653" s="194"/>
      <c r="AO653" s="194"/>
      <c r="AP653" s="194"/>
      <c r="AQ653" s="194"/>
      <c r="AR653" s="194"/>
      <c r="AS653" s="194"/>
      <c r="AT653" s="194"/>
      <c r="AU653" s="194"/>
      <c r="AV653" s="194"/>
      <c r="AW653" s="194"/>
      <c r="AX653" s="194"/>
      <c r="AY653" s="194"/>
      <c r="AZ653" s="194"/>
    </row>
    <row r="654" spans="1:52" s="36" customFormat="1" ht="18.5" x14ac:dyDescent="0.45">
      <c r="A654" s="86" t="s">
        <v>256</v>
      </c>
      <c r="B654" s="197" t="s">
        <v>256</v>
      </c>
      <c r="C654" s="37"/>
      <c r="D654" s="37"/>
      <c r="E654" s="53" t="str">
        <f>E201</f>
        <v>Rubidium</v>
      </c>
      <c r="F654" s="54"/>
      <c r="G654" s="55" t="str">
        <f>E204</f>
        <v>First Initial one time correction dosage of 0.2mg/L  (Reef Moonshiners Rubidium)</v>
      </c>
      <c r="H654" s="56"/>
      <c r="I654" s="56"/>
      <c r="J654" s="56"/>
      <c r="K654" s="56"/>
      <c r="L654" s="44"/>
      <c r="M654" s="44"/>
      <c r="N654" s="194"/>
      <c r="O654" s="194"/>
      <c r="P654" s="194"/>
      <c r="Q654" s="194"/>
      <c r="R654" s="194"/>
      <c r="S654" s="194"/>
      <c r="T654" s="194"/>
      <c r="U654" s="194"/>
      <c r="V654" s="194"/>
      <c r="W654" s="194"/>
      <c r="X654" s="194"/>
      <c r="Y654" s="194"/>
      <c r="Z654" s="194"/>
      <c r="AA654" s="194"/>
      <c r="AB654" s="194"/>
      <c r="AC654" s="194"/>
      <c r="AD654" s="194"/>
      <c r="AE654" s="194"/>
      <c r="AF654" s="194"/>
      <c r="AG654" s="194"/>
      <c r="AH654" s="194"/>
      <c r="AI654" s="194"/>
      <c r="AJ654" s="194"/>
      <c r="AK654" s="194"/>
      <c r="AL654" s="194"/>
      <c r="AM654" s="194"/>
      <c r="AN654" s="194"/>
      <c r="AO654" s="194"/>
      <c r="AP654" s="194"/>
      <c r="AQ654" s="194"/>
      <c r="AR654" s="194"/>
      <c r="AS654" s="194"/>
      <c r="AT654" s="194"/>
      <c r="AU654" s="194"/>
      <c r="AV654" s="194"/>
      <c r="AW654" s="194"/>
      <c r="AX654" s="194"/>
      <c r="AY654" s="194"/>
      <c r="AZ654" s="194"/>
    </row>
    <row r="655" spans="1:52" s="36" customFormat="1" ht="18.5" x14ac:dyDescent="0.45">
      <c r="A655" s="86" t="s">
        <v>256</v>
      </c>
      <c r="B655" s="197" t="s">
        <v>256</v>
      </c>
      <c r="C655" s="37"/>
      <c r="D655" s="37"/>
      <c r="E655" s="57"/>
      <c r="F655" s="43"/>
      <c r="G655" s="58" t="e">
        <f>E205</f>
        <v>#VALUE!</v>
      </c>
      <c r="H655" s="58" t="str">
        <f>F205</f>
        <v>ml per day</v>
      </c>
      <c r="I655" s="58" t="str">
        <f>G205</f>
        <v>for</v>
      </c>
      <c r="J655" s="59">
        <f>H205</f>
        <v>2</v>
      </c>
      <c r="K655" s="58" t="str">
        <f>I205</f>
        <v>day(s)</v>
      </c>
      <c r="L655" s="44"/>
      <c r="M655" s="4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4"/>
      <c r="AM655" s="194"/>
      <c r="AN655" s="194"/>
      <c r="AO655" s="194"/>
      <c r="AP655" s="194"/>
      <c r="AQ655" s="194"/>
      <c r="AR655" s="194"/>
      <c r="AS655" s="194"/>
      <c r="AT655" s="194"/>
      <c r="AU655" s="194"/>
      <c r="AV655" s="194"/>
      <c r="AW655" s="194"/>
      <c r="AX655" s="194"/>
      <c r="AY655" s="194"/>
      <c r="AZ655" s="194"/>
    </row>
    <row r="656" spans="1:52" s="36" customFormat="1" ht="18.5" x14ac:dyDescent="0.45">
      <c r="A656" s="86" t="s">
        <v>256</v>
      </c>
      <c r="B656" s="197" t="s">
        <v>256</v>
      </c>
      <c r="C656" s="37"/>
      <c r="D656" s="37"/>
      <c r="E656" s="57"/>
      <c r="F656" s="43"/>
      <c r="G656" s="60" t="str">
        <f>E208</f>
        <v>Regime A : Montlhy subsequent dosage of 0.033mg/L  (Reef Moonshiners Rubidium)</v>
      </c>
      <c r="H656" s="58"/>
      <c r="I656" s="58"/>
      <c r="J656" s="58"/>
      <c r="K656" s="58"/>
      <c r="L656" s="44"/>
      <c r="M656" s="44"/>
      <c r="N656" s="194"/>
      <c r="O656" s="194"/>
      <c r="P656" s="194"/>
      <c r="Q656" s="194"/>
      <c r="R656" s="194"/>
      <c r="S656" s="194"/>
      <c r="T656" s="194"/>
      <c r="U656" s="194"/>
      <c r="V656" s="194"/>
      <c r="W656" s="194"/>
      <c r="X656" s="194"/>
      <c r="Y656" s="194"/>
      <c r="Z656" s="194"/>
      <c r="AA656" s="194"/>
      <c r="AB656" s="194"/>
      <c r="AC656" s="194"/>
      <c r="AD656" s="194"/>
      <c r="AE656" s="194"/>
      <c r="AF656" s="194"/>
      <c r="AG656" s="194"/>
      <c r="AH656" s="194"/>
      <c r="AI656" s="194"/>
      <c r="AJ656" s="194"/>
      <c r="AK656" s="194"/>
      <c r="AL656" s="194"/>
      <c r="AM656" s="194"/>
      <c r="AN656" s="194"/>
      <c r="AO656" s="194"/>
      <c r="AP656" s="194"/>
      <c r="AQ656" s="194"/>
      <c r="AR656" s="194"/>
      <c r="AS656" s="194"/>
      <c r="AT656" s="194"/>
      <c r="AU656" s="194"/>
      <c r="AV656" s="194"/>
      <c r="AW656" s="194"/>
      <c r="AX656" s="194"/>
      <c r="AY656" s="194"/>
      <c r="AZ656" s="194"/>
    </row>
    <row r="657" spans="1:52" s="36" customFormat="1" ht="18.5" x14ac:dyDescent="0.45">
      <c r="A657" s="86" t="s">
        <v>256</v>
      </c>
      <c r="B657" s="197" t="s">
        <v>256</v>
      </c>
      <c r="C657" s="37"/>
      <c r="D657" s="37"/>
      <c r="E657" s="57"/>
      <c r="F657" s="43"/>
      <c r="G657" s="58" t="e">
        <f>E209</f>
        <v>#VALUE!</v>
      </c>
      <c r="H657" s="58" t="str">
        <f>F209</f>
        <v>ml per day</v>
      </c>
      <c r="I657" s="58" t="str">
        <f>G209</f>
        <v>for</v>
      </c>
      <c r="J657" s="59">
        <f>H209</f>
        <v>1</v>
      </c>
      <c r="K657" s="58" t="str">
        <f>I209</f>
        <v>day(s)</v>
      </c>
      <c r="L657" s="44"/>
      <c r="M657" s="44"/>
      <c r="N657" s="194"/>
      <c r="O657" s="194"/>
      <c r="P657" s="194"/>
      <c r="Q657" s="194"/>
      <c r="R657" s="194"/>
      <c r="S657" s="194"/>
      <c r="T657" s="194"/>
      <c r="U657" s="194"/>
      <c r="V657" s="194"/>
      <c r="W657" s="194"/>
      <c r="X657" s="194"/>
      <c r="Y657" s="194"/>
      <c r="Z657" s="194"/>
      <c r="AA657" s="194"/>
      <c r="AB657" s="194"/>
      <c r="AC657" s="194"/>
      <c r="AD657" s="194"/>
      <c r="AE657" s="194"/>
      <c r="AF657" s="194"/>
      <c r="AG657" s="194"/>
      <c r="AH657" s="194"/>
      <c r="AI657" s="194"/>
      <c r="AJ657" s="194"/>
      <c r="AK657" s="194"/>
      <c r="AL657" s="194"/>
      <c r="AM657" s="194"/>
      <c r="AN657" s="194"/>
      <c r="AO657" s="194"/>
      <c r="AP657" s="194"/>
      <c r="AQ657" s="194"/>
      <c r="AR657" s="194"/>
      <c r="AS657" s="194"/>
      <c r="AT657" s="194"/>
      <c r="AU657" s="194"/>
      <c r="AV657" s="194"/>
      <c r="AW657" s="194"/>
      <c r="AX657" s="194"/>
      <c r="AY657" s="194"/>
      <c r="AZ657" s="194"/>
    </row>
    <row r="658" spans="1:52" s="36" customFormat="1" ht="18.5" x14ac:dyDescent="0.45">
      <c r="A658" s="86" t="s">
        <v>256</v>
      </c>
      <c r="B658" s="197" t="s">
        <v>256</v>
      </c>
      <c r="C658" s="37"/>
      <c r="D658" s="37"/>
      <c r="E658" s="57"/>
      <c r="F658" s="43"/>
      <c r="G658" s="60" t="str">
        <f>E212</f>
        <v>Regime B : Daily subsequent dosage of 0.0011mg/L  (Reef Moonshiners Rubidium)</v>
      </c>
      <c r="H658" s="58"/>
      <c r="I658" s="58"/>
      <c r="J658" s="58"/>
      <c r="K658" s="58"/>
      <c r="L658" s="44"/>
      <c r="M658" s="44"/>
      <c r="N658" s="194"/>
      <c r="O658" s="194"/>
      <c r="P658" s="194"/>
      <c r="Q658" s="194"/>
      <c r="R658" s="194"/>
      <c r="S658" s="194"/>
      <c r="T658" s="194"/>
      <c r="U658" s="194"/>
      <c r="V658" s="194"/>
      <c r="W658" s="194"/>
      <c r="X658" s="194"/>
      <c r="Y658" s="194"/>
      <c r="Z658" s="194"/>
      <c r="AA658" s="194"/>
      <c r="AB658" s="194"/>
      <c r="AC658" s="194"/>
      <c r="AD658" s="194"/>
      <c r="AE658" s="194"/>
      <c r="AF658" s="194"/>
      <c r="AG658" s="194"/>
      <c r="AH658" s="194"/>
      <c r="AI658" s="194"/>
      <c r="AJ658" s="194"/>
      <c r="AK658" s="194"/>
      <c r="AL658" s="194"/>
      <c r="AM658" s="194"/>
      <c r="AN658" s="194"/>
      <c r="AO658" s="194"/>
      <c r="AP658" s="194"/>
      <c r="AQ658" s="194"/>
      <c r="AR658" s="194"/>
      <c r="AS658" s="194"/>
      <c r="AT658" s="194"/>
      <c r="AU658" s="194"/>
      <c r="AV658" s="194"/>
      <c r="AW658" s="194"/>
      <c r="AX658" s="194"/>
      <c r="AY658" s="194"/>
      <c r="AZ658" s="194"/>
    </row>
    <row r="659" spans="1:52" s="36" customFormat="1" ht="18.5" x14ac:dyDescent="0.45">
      <c r="A659" s="86" t="s">
        <v>256</v>
      </c>
      <c r="B659" s="197" t="s">
        <v>256</v>
      </c>
      <c r="C659" s="37"/>
      <c r="D659" s="37"/>
      <c r="E659" s="45"/>
      <c r="F659" s="46"/>
      <c r="G659" s="47" t="e">
        <f>E213</f>
        <v>#VALUE!</v>
      </c>
      <c r="H659" s="47" t="str">
        <f>F213</f>
        <v>ml daily</v>
      </c>
      <c r="I659" s="47"/>
      <c r="J659" s="47"/>
      <c r="K659" s="47"/>
      <c r="L659" s="44"/>
      <c r="M659" s="44"/>
      <c r="N659" s="194"/>
      <c r="O659" s="194"/>
      <c r="P659" s="194"/>
      <c r="Q659" s="194"/>
      <c r="R659" s="194"/>
      <c r="S659" s="194"/>
      <c r="T659" s="194"/>
      <c r="U659" s="194"/>
      <c r="V659" s="194"/>
      <c r="W659" s="194"/>
      <c r="X659" s="194"/>
      <c r="Y659" s="194"/>
      <c r="Z659" s="194"/>
      <c r="AA659" s="194"/>
      <c r="AB659" s="194"/>
      <c r="AC659" s="194"/>
      <c r="AD659" s="194"/>
      <c r="AE659" s="194"/>
      <c r="AF659" s="194"/>
      <c r="AG659" s="194"/>
      <c r="AH659" s="194"/>
      <c r="AI659" s="194"/>
      <c r="AJ659" s="194"/>
      <c r="AK659" s="194"/>
      <c r="AL659" s="194"/>
      <c r="AM659" s="194"/>
      <c r="AN659" s="194"/>
      <c r="AO659" s="194"/>
      <c r="AP659" s="194"/>
      <c r="AQ659" s="194"/>
      <c r="AR659" s="194"/>
      <c r="AS659" s="194"/>
      <c r="AT659" s="194"/>
      <c r="AU659" s="194"/>
      <c r="AV659" s="194"/>
      <c r="AW659" s="194"/>
      <c r="AX659" s="194"/>
      <c r="AY659" s="194"/>
      <c r="AZ659" s="194"/>
    </row>
    <row r="660" spans="1:52" s="36" customFormat="1" ht="18" customHeight="1" x14ac:dyDescent="0.45">
      <c r="A660" s="86" t="s">
        <v>256</v>
      </c>
      <c r="B660" s="197" t="s">
        <v>256</v>
      </c>
      <c r="C660" s="37"/>
      <c r="D660" s="37"/>
      <c r="E660" s="53" t="str">
        <f>E262</f>
        <v>Iodine</v>
      </c>
      <c r="F660" s="54"/>
      <c r="G660" s="223" t="str">
        <f>E272</f>
        <v>Verify Data Entry</v>
      </c>
      <c r="H660" s="223"/>
      <c r="I660" s="223"/>
      <c r="J660" s="223"/>
      <c r="K660" s="223"/>
      <c r="L660" s="61"/>
      <c r="M660" s="44"/>
      <c r="N660" s="194"/>
      <c r="O660" s="194"/>
      <c r="P660" s="194"/>
      <c r="Q660" s="194"/>
      <c r="R660" s="194"/>
      <c r="S660" s="194"/>
      <c r="T660" s="194"/>
      <c r="U660" s="194"/>
      <c r="V660" s="194"/>
      <c r="W660" s="194"/>
      <c r="X660" s="194"/>
      <c r="Y660" s="194"/>
      <c r="Z660" s="194"/>
      <c r="AA660" s="194"/>
      <c r="AB660" s="194"/>
      <c r="AC660" s="194"/>
      <c r="AD660" s="194"/>
      <c r="AE660" s="194"/>
      <c r="AF660" s="194"/>
      <c r="AG660" s="194"/>
      <c r="AH660" s="194"/>
      <c r="AI660" s="194"/>
      <c r="AJ660" s="194"/>
      <c r="AK660" s="194"/>
      <c r="AL660" s="194"/>
      <c r="AM660" s="194"/>
      <c r="AN660" s="194"/>
      <c r="AO660" s="194"/>
      <c r="AP660" s="194"/>
      <c r="AQ660" s="194"/>
      <c r="AR660" s="194"/>
      <c r="AS660" s="194"/>
      <c r="AT660" s="194"/>
      <c r="AU660" s="194"/>
      <c r="AV660" s="194"/>
      <c r="AW660" s="194"/>
      <c r="AX660" s="194"/>
      <c r="AY660" s="194"/>
      <c r="AZ660" s="194"/>
    </row>
    <row r="661" spans="1:52" s="36" customFormat="1" ht="18.5" x14ac:dyDescent="0.45">
      <c r="A661" s="86" t="s">
        <v>256</v>
      </c>
      <c r="B661" s="197" t="s">
        <v>256</v>
      </c>
      <c r="C661" s="37"/>
      <c r="D661" s="37"/>
      <c r="E661" s="57"/>
      <c r="F661" s="43"/>
      <c r="G661" s="224"/>
      <c r="H661" s="224"/>
      <c r="I661" s="224"/>
      <c r="J661" s="224"/>
      <c r="K661" s="224"/>
      <c r="L661" s="61"/>
      <c r="M661" s="44"/>
      <c r="N661" s="194"/>
      <c r="O661" s="194"/>
      <c r="P661" s="194"/>
      <c r="Q661" s="194"/>
      <c r="R661" s="194"/>
      <c r="S661" s="194"/>
      <c r="T661" s="194"/>
      <c r="U661" s="194"/>
      <c r="V661" s="194"/>
      <c r="W661" s="194"/>
      <c r="X661" s="194"/>
      <c r="Y661" s="194"/>
      <c r="Z661" s="194"/>
      <c r="AA661" s="194"/>
      <c r="AB661" s="194"/>
      <c r="AC661" s="194"/>
      <c r="AD661" s="194"/>
      <c r="AE661" s="194"/>
      <c r="AF661" s="194"/>
      <c r="AG661" s="194"/>
      <c r="AH661" s="194"/>
      <c r="AI661" s="194"/>
      <c r="AJ661" s="194"/>
      <c r="AK661" s="194"/>
      <c r="AL661" s="194"/>
      <c r="AM661" s="194"/>
      <c r="AN661" s="194"/>
      <c r="AO661" s="194"/>
      <c r="AP661" s="194"/>
      <c r="AQ661" s="194"/>
      <c r="AR661" s="194"/>
      <c r="AS661" s="194"/>
      <c r="AT661" s="194"/>
      <c r="AU661" s="194"/>
      <c r="AV661" s="194"/>
      <c r="AW661" s="194"/>
      <c r="AX661" s="194"/>
      <c r="AY661" s="194"/>
      <c r="AZ661" s="194"/>
    </row>
    <row r="662" spans="1:52" s="36" customFormat="1" ht="18.5" x14ac:dyDescent="0.45">
      <c r="A662" s="86" t="s">
        <v>256</v>
      </c>
      <c r="B662" s="197" t="s">
        <v>256</v>
      </c>
      <c r="C662" s="37"/>
      <c r="D662" s="37"/>
      <c r="E662" s="57"/>
      <c r="F662" s="43"/>
      <c r="G662" s="224"/>
      <c r="H662" s="224"/>
      <c r="I662" s="224"/>
      <c r="J662" s="224"/>
      <c r="K662" s="224"/>
      <c r="L662" s="61"/>
      <c r="M662" s="4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4"/>
      <c r="AM662" s="194"/>
      <c r="AN662" s="194"/>
      <c r="AO662" s="194"/>
      <c r="AP662" s="194"/>
      <c r="AQ662" s="194"/>
      <c r="AR662" s="194"/>
      <c r="AS662" s="194"/>
      <c r="AT662" s="194"/>
      <c r="AU662" s="194"/>
      <c r="AV662" s="194"/>
      <c r="AW662" s="194"/>
      <c r="AX662" s="194"/>
      <c r="AY662" s="194"/>
      <c r="AZ662" s="194"/>
    </row>
    <row r="663" spans="1:52" s="36" customFormat="1" ht="18.5" x14ac:dyDescent="0.45">
      <c r="A663" s="86" t="s">
        <v>256</v>
      </c>
      <c r="B663" s="197" t="s">
        <v>256</v>
      </c>
      <c r="C663" s="37"/>
      <c r="D663" s="37"/>
      <c r="E663" s="57"/>
      <c r="F663" s="43"/>
      <c r="G663" s="224"/>
      <c r="H663" s="224"/>
      <c r="I663" s="224"/>
      <c r="J663" s="224"/>
      <c r="K663" s="224"/>
      <c r="L663" s="61"/>
      <c r="M663" s="44"/>
      <c r="N663" s="194"/>
      <c r="O663" s="194"/>
      <c r="P663" s="194"/>
      <c r="Q663" s="194"/>
      <c r="R663" s="194"/>
      <c r="S663" s="194"/>
      <c r="T663" s="194"/>
      <c r="U663" s="194"/>
      <c r="V663" s="194"/>
      <c r="W663" s="194"/>
      <c r="X663" s="194"/>
      <c r="Y663" s="194"/>
      <c r="Z663" s="194"/>
      <c r="AA663" s="194"/>
      <c r="AB663" s="194"/>
      <c r="AC663" s="194"/>
      <c r="AD663" s="194"/>
      <c r="AE663" s="194"/>
      <c r="AF663" s="194"/>
      <c r="AG663" s="194"/>
      <c r="AH663" s="194"/>
      <c r="AI663" s="194"/>
      <c r="AJ663" s="194"/>
      <c r="AK663" s="194"/>
      <c r="AL663" s="194"/>
      <c r="AM663" s="194"/>
      <c r="AN663" s="194"/>
      <c r="AO663" s="194"/>
      <c r="AP663" s="194"/>
      <c r="AQ663" s="194"/>
      <c r="AR663" s="194"/>
      <c r="AS663" s="194"/>
      <c r="AT663" s="194"/>
      <c r="AU663" s="194"/>
      <c r="AV663" s="194"/>
      <c r="AW663" s="194"/>
      <c r="AX663" s="194"/>
      <c r="AY663" s="194"/>
      <c r="AZ663" s="194"/>
    </row>
    <row r="664" spans="1:52" s="36" customFormat="1" ht="18.5" x14ac:dyDescent="0.45">
      <c r="A664" s="86" t="s">
        <v>256</v>
      </c>
      <c r="B664" s="197" t="s">
        <v>256</v>
      </c>
      <c r="C664" s="37"/>
      <c r="D664" s="37"/>
      <c r="E664" s="57"/>
      <c r="F664" s="43"/>
      <c r="G664" s="224"/>
      <c r="H664" s="224"/>
      <c r="I664" s="224"/>
      <c r="J664" s="224"/>
      <c r="K664" s="224"/>
      <c r="L664" s="61"/>
      <c r="M664" s="44"/>
      <c r="N664" s="194"/>
      <c r="O664" s="194"/>
      <c r="P664" s="194"/>
      <c r="Q664" s="194"/>
      <c r="R664" s="194"/>
      <c r="S664" s="194"/>
      <c r="T664" s="194"/>
      <c r="U664" s="194"/>
      <c r="V664" s="194"/>
      <c r="W664" s="194"/>
      <c r="X664" s="194"/>
      <c r="Y664" s="194"/>
      <c r="Z664" s="194"/>
      <c r="AA664" s="194"/>
      <c r="AB664" s="194"/>
      <c r="AC664" s="194"/>
      <c r="AD664" s="194"/>
      <c r="AE664" s="194"/>
      <c r="AF664" s="194"/>
      <c r="AG664" s="194"/>
      <c r="AH664" s="194"/>
      <c r="AI664" s="194"/>
      <c r="AJ664" s="194"/>
      <c r="AK664" s="194"/>
      <c r="AL664" s="194"/>
      <c r="AM664" s="194"/>
      <c r="AN664" s="194"/>
      <c r="AO664" s="194"/>
      <c r="AP664" s="194"/>
      <c r="AQ664" s="194"/>
      <c r="AR664" s="194"/>
      <c r="AS664" s="194"/>
      <c r="AT664" s="194"/>
      <c r="AU664" s="194"/>
      <c r="AV664" s="194"/>
      <c r="AW664" s="194"/>
      <c r="AX664" s="194"/>
      <c r="AY664" s="194"/>
      <c r="AZ664" s="194"/>
    </row>
    <row r="665" spans="1:52" s="36" customFormat="1" ht="18.5" x14ac:dyDescent="0.45">
      <c r="A665" s="86" t="s">
        <v>256</v>
      </c>
      <c r="B665" s="197" t="s">
        <v>256</v>
      </c>
      <c r="C665" s="37"/>
      <c r="D665" s="37"/>
      <c r="E665" s="57"/>
      <c r="F665" s="43"/>
      <c r="G665" s="224"/>
      <c r="H665" s="224"/>
      <c r="I665" s="224"/>
      <c r="J665" s="224"/>
      <c r="K665" s="224"/>
      <c r="L665" s="61"/>
      <c r="M665" s="44"/>
      <c r="N665" s="194"/>
      <c r="O665" s="194"/>
      <c r="P665" s="194"/>
      <c r="Q665" s="194"/>
      <c r="R665" s="194"/>
      <c r="S665" s="194"/>
      <c r="T665" s="194"/>
      <c r="U665" s="194"/>
      <c r="V665" s="194"/>
      <c r="W665" s="194"/>
      <c r="X665" s="194"/>
      <c r="Y665" s="194"/>
      <c r="Z665" s="194"/>
      <c r="AA665" s="194"/>
      <c r="AB665" s="194"/>
      <c r="AC665" s="194"/>
      <c r="AD665" s="194"/>
      <c r="AE665" s="194"/>
      <c r="AF665" s="194"/>
      <c r="AG665" s="194"/>
      <c r="AH665" s="194"/>
      <c r="AI665" s="194"/>
      <c r="AJ665" s="194"/>
      <c r="AK665" s="194"/>
      <c r="AL665" s="194"/>
      <c r="AM665" s="194"/>
      <c r="AN665" s="194"/>
      <c r="AO665" s="194"/>
      <c r="AP665" s="194"/>
      <c r="AQ665" s="194"/>
      <c r="AR665" s="194"/>
      <c r="AS665" s="194"/>
      <c r="AT665" s="194"/>
      <c r="AU665" s="194"/>
      <c r="AV665" s="194"/>
      <c r="AW665" s="194"/>
      <c r="AX665" s="194"/>
      <c r="AY665" s="194"/>
      <c r="AZ665" s="194"/>
    </row>
    <row r="666" spans="1:52" s="36" customFormat="1" ht="18.5" x14ac:dyDescent="0.45">
      <c r="A666" s="86" t="s">
        <v>256</v>
      </c>
      <c r="B666" s="197" t="s">
        <v>256</v>
      </c>
      <c r="C666" s="37"/>
      <c r="D666" s="37"/>
      <c r="E666" s="57"/>
      <c r="F666" s="43"/>
      <c r="G666" s="224"/>
      <c r="H666" s="224"/>
      <c r="I666" s="224"/>
      <c r="J666" s="224"/>
      <c r="K666" s="224"/>
      <c r="L666" s="61"/>
      <c r="M666" s="4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4"/>
      <c r="AM666" s="194"/>
      <c r="AN666" s="194"/>
      <c r="AO666" s="194"/>
      <c r="AP666" s="194"/>
      <c r="AQ666" s="194"/>
      <c r="AR666" s="194"/>
      <c r="AS666" s="194"/>
      <c r="AT666" s="194"/>
      <c r="AU666" s="194"/>
      <c r="AV666" s="194"/>
      <c r="AW666" s="194"/>
      <c r="AX666" s="194"/>
      <c r="AY666" s="194"/>
      <c r="AZ666" s="194"/>
    </row>
    <row r="667" spans="1:52" s="36" customFormat="1" ht="18.5" x14ac:dyDescent="0.45">
      <c r="A667" s="86" t="s">
        <v>256</v>
      </c>
      <c r="B667" s="197" t="s">
        <v>256</v>
      </c>
      <c r="C667" s="37"/>
      <c r="D667" s="37"/>
      <c r="E667" s="45"/>
      <c r="F667" s="46"/>
      <c r="G667" s="225"/>
      <c r="H667" s="225"/>
      <c r="I667" s="225"/>
      <c r="J667" s="225"/>
      <c r="K667" s="225"/>
      <c r="L667" s="61"/>
      <c r="M667" s="44"/>
      <c r="N667" s="194"/>
      <c r="O667" s="194"/>
      <c r="P667" s="194"/>
      <c r="Q667" s="194"/>
      <c r="R667" s="194"/>
      <c r="S667" s="194"/>
      <c r="T667" s="194"/>
      <c r="U667" s="194"/>
      <c r="V667" s="194"/>
      <c r="W667" s="194"/>
      <c r="X667" s="194"/>
      <c r="Y667" s="194"/>
      <c r="Z667" s="194"/>
      <c r="AA667" s="194"/>
      <c r="AB667" s="194"/>
      <c r="AC667" s="194"/>
      <c r="AD667" s="194"/>
      <c r="AE667" s="194"/>
      <c r="AF667" s="194"/>
      <c r="AG667" s="194"/>
      <c r="AH667" s="194"/>
      <c r="AI667" s="194"/>
      <c r="AJ667" s="194"/>
      <c r="AK667" s="194"/>
      <c r="AL667" s="194"/>
      <c r="AM667" s="194"/>
      <c r="AN667" s="194"/>
      <c r="AO667" s="194"/>
      <c r="AP667" s="194"/>
      <c r="AQ667" s="194"/>
      <c r="AR667" s="194"/>
      <c r="AS667" s="194"/>
      <c r="AT667" s="194"/>
      <c r="AU667" s="194"/>
      <c r="AV667" s="194"/>
      <c r="AW667" s="194"/>
      <c r="AX667" s="194"/>
      <c r="AY667" s="194"/>
      <c r="AZ667" s="194"/>
    </row>
    <row r="668" spans="1:52" s="36" customFormat="1" ht="18.5" x14ac:dyDescent="0.45">
      <c r="A668" s="86" t="s">
        <v>256</v>
      </c>
      <c r="B668" s="197" t="s">
        <v>256</v>
      </c>
      <c r="C668" s="37"/>
      <c r="D668" s="37"/>
      <c r="E668" s="49" t="str">
        <f>E280</f>
        <v>Barium</v>
      </c>
      <c r="F668" s="50"/>
      <c r="G668" s="62">
        <f>E292</f>
        <v>0</v>
      </c>
      <c r="H668" s="62" t="str">
        <f>F292</f>
        <v>ml per day</v>
      </c>
      <c r="I668" s="62" t="str">
        <f>G292</f>
        <v>for</v>
      </c>
      <c r="J668" s="63">
        <f>H292</f>
        <v>0</v>
      </c>
      <c r="K668" s="62" t="str">
        <f>I292</f>
        <v>day(s)</v>
      </c>
      <c r="L668" s="64"/>
      <c r="M668" s="44"/>
      <c r="N668" s="194"/>
      <c r="O668" s="194"/>
      <c r="P668" s="194"/>
      <c r="Q668" s="194"/>
      <c r="R668" s="194"/>
      <c r="S668" s="194"/>
      <c r="T668" s="194"/>
      <c r="U668" s="194"/>
      <c r="V668" s="194"/>
      <c r="W668" s="194"/>
      <c r="X668" s="194"/>
      <c r="Y668" s="194"/>
      <c r="Z668" s="194"/>
      <c r="AA668" s="194"/>
      <c r="AB668" s="194"/>
      <c r="AC668" s="194"/>
      <c r="AD668" s="194"/>
      <c r="AE668" s="194"/>
      <c r="AF668" s="194"/>
      <c r="AG668" s="194"/>
      <c r="AH668" s="194"/>
      <c r="AI668" s="194"/>
      <c r="AJ668" s="194"/>
      <c r="AK668" s="194"/>
      <c r="AL668" s="194"/>
      <c r="AM668" s="194"/>
      <c r="AN668" s="194"/>
      <c r="AO668" s="194"/>
      <c r="AP668" s="194"/>
      <c r="AQ668" s="194"/>
      <c r="AR668" s="194"/>
      <c r="AS668" s="194"/>
      <c r="AT668" s="194"/>
      <c r="AU668" s="194"/>
      <c r="AV668" s="194"/>
      <c r="AW668" s="194"/>
      <c r="AX668" s="194"/>
      <c r="AY668" s="194"/>
      <c r="AZ668" s="194"/>
    </row>
    <row r="669" spans="1:52" s="36" customFormat="1" ht="18.5" x14ac:dyDescent="0.45">
      <c r="A669" s="86" t="s">
        <v>256</v>
      </c>
      <c r="B669" s="197" t="s">
        <v>256</v>
      </c>
      <c r="C669" s="37"/>
      <c r="D669" s="37"/>
      <c r="E669" s="49" t="str">
        <f>E300</f>
        <v>Molybdenum</v>
      </c>
      <c r="F669" s="50"/>
      <c r="G669" s="62">
        <f>E311</f>
        <v>0</v>
      </c>
      <c r="H669" s="62" t="str">
        <f>F311</f>
        <v>ml per day</v>
      </c>
      <c r="I669" s="62" t="str">
        <f>G311</f>
        <v>for</v>
      </c>
      <c r="J669" s="63">
        <f>H311</f>
        <v>0</v>
      </c>
      <c r="K669" s="62" t="str">
        <f>I311</f>
        <v>day(s)</v>
      </c>
      <c r="L669" s="64"/>
      <c r="M669" s="44"/>
      <c r="N669" s="194"/>
      <c r="O669" s="194"/>
      <c r="P669" s="194"/>
      <c r="Q669" s="194"/>
      <c r="R669" s="194"/>
      <c r="S669" s="194"/>
      <c r="T669" s="194"/>
      <c r="U669" s="194"/>
      <c r="V669" s="194"/>
      <c r="W669" s="194"/>
      <c r="X669" s="194"/>
      <c r="Y669" s="194"/>
      <c r="Z669" s="194"/>
      <c r="AA669" s="194"/>
      <c r="AB669" s="194"/>
      <c r="AC669" s="194"/>
      <c r="AD669" s="194"/>
      <c r="AE669" s="194"/>
      <c r="AF669" s="194"/>
      <c r="AG669" s="194"/>
      <c r="AH669" s="194"/>
      <c r="AI669" s="194"/>
      <c r="AJ669" s="194"/>
      <c r="AK669" s="194"/>
      <c r="AL669" s="194"/>
      <c r="AM669" s="194"/>
      <c r="AN669" s="194"/>
      <c r="AO669" s="194"/>
      <c r="AP669" s="194"/>
      <c r="AQ669" s="194"/>
      <c r="AR669" s="194"/>
      <c r="AS669" s="194"/>
      <c r="AT669" s="194"/>
      <c r="AU669" s="194"/>
      <c r="AV669" s="194"/>
      <c r="AW669" s="194"/>
      <c r="AX669" s="194"/>
      <c r="AY669" s="194"/>
      <c r="AZ669" s="194"/>
    </row>
    <row r="670" spans="1:52" s="36" customFormat="1" ht="18.5" x14ac:dyDescent="0.45">
      <c r="A670" s="86" t="s">
        <v>256</v>
      </c>
      <c r="B670" s="197" t="s">
        <v>256</v>
      </c>
      <c r="C670" s="37"/>
      <c r="D670" s="37"/>
      <c r="E670" s="49" t="str">
        <f>E319</f>
        <v>Nickel</v>
      </c>
      <c r="F670" s="50"/>
      <c r="G670" s="62">
        <f>E331</f>
        <v>0</v>
      </c>
      <c r="H670" s="62" t="str">
        <f>F331</f>
        <v>ml per day</v>
      </c>
      <c r="I670" s="62" t="str">
        <f>G331</f>
        <v>for</v>
      </c>
      <c r="J670" s="63">
        <f>H331</f>
        <v>0</v>
      </c>
      <c r="K670" s="62" t="str">
        <f>I331</f>
        <v>day(s)</v>
      </c>
      <c r="L670" s="64"/>
      <c r="M670" s="44"/>
      <c r="N670" s="194"/>
      <c r="O670" s="194"/>
      <c r="P670" s="194"/>
      <c r="Q670" s="194"/>
      <c r="R670" s="194"/>
      <c r="S670" s="194"/>
      <c r="T670" s="194"/>
      <c r="U670" s="194"/>
      <c r="V670" s="194"/>
      <c r="W670" s="194"/>
      <c r="X670" s="194"/>
      <c r="Y670" s="194"/>
      <c r="Z670" s="194"/>
      <c r="AA670" s="194"/>
      <c r="AB670" s="194"/>
      <c r="AC670" s="194"/>
      <c r="AD670" s="194"/>
      <c r="AE670" s="194"/>
      <c r="AF670" s="194"/>
      <c r="AG670" s="194"/>
      <c r="AH670" s="194"/>
      <c r="AI670" s="194"/>
      <c r="AJ670" s="194"/>
      <c r="AK670" s="194"/>
      <c r="AL670" s="194"/>
      <c r="AM670" s="194"/>
      <c r="AN670" s="194"/>
      <c r="AO670" s="194"/>
      <c r="AP670" s="194"/>
      <c r="AQ670" s="194"/>
      <c r="AR670" s="194"/>
      <c r="AS670" s="194"/>
      <c r="AT670" s="194"/>
      <c r="AU670" s="194"/>
      <c r="AV670" s="194"/>
      <c r="AW670" s="194"/>
      <c r="AX670" s="194"/>
      <c r="AY670" s="194"/>
      <c r="AZ670" s="194"/>
    </row>
    <row r="671" spans="1:52" s="36" customFormat="1" ht="18.5" x14ac:dyDescent="0.45">
      <c r="A671" s="86" t="s">
        <v>256</v>
      </c>
      <c r="B671" s="197" t="s">
        <v>256</v>
      </c>
      <c r="C671" s="37"/>
      <c r="D671" s="37"/>
      <c r="E671" s="53" t="str">
        <f>E339</f>
        <v>Manganese</v>
      </c>
      <c r="F671" s="54"/>
      <c r="G671" s="65">
        <f>E350</f>
        <v>0</v>
      </c>
      <c r="H671" s="66" t="str">
        <f>F350</f>
        <v>ml per day</v>
      </c>
      <c r="I671" s="66"/>
      <c r="J671" s="67" t="s">
        <v>212</v>
      </c>
      <c r="K671" s="65"/>
      <c r="L671" s="64"/>
      <c r="M671" s="44"/>
      <c r="N671" s="194"/>
      <c r="O671" s="194"/>
      <c r="P671" s="194"/>
      <c r="Q671" s="194"/>
      <c r="R671" s="194"/>
      <c r="S671" s="194"/>
      <c r="T671" s="194"/>
      <c r="U671" s="194"/>
      <c r="V671" s="194"/>
      <c r="W671" s="194"/>
      <c r="X671" s="194"/>
      <c r="Y671" s="194"/>
      <c r="Z671" s="194"/>
      <c r="AA671" s="194"/>
      <c r="AB671" s="194"/>
      <c r="AC671" s="194"/>
      <c r="AD671" s="194"/>
      <c r="AE671" s="194"/>
      <c r="AF671" s="194"/>
      <c r="AG671" s="194"/>
      <c r="AH671" s="194"/>
      <c r="AI671" s="194"/>
      <c r="AJ671" s="194"/>
      <c r="AK671" s="194"/>
      <c r="AL671" s="194"/>
      <c r="AM671" s="194"/>
      <c r="AN671" s="194"/>
      <c r="AO671" s="194"/>
      <c r="AP671" s="194"/>
      <c r="AQ671" s="194"/>
      <c r="AR671" s="194"/>
      <c r="AS671" s="194"/>
      <c r="AT671" s="194"/>
      <c r="AU671" s="194"/>
      <c r="AV671" s="194"/>
      <c r="AW671" s="194"/>
      <c r="AX671" s="194"/>
      <c r="AY671" s="194"/>
      <c r="AZ671" s="194"/>
    </row>
    <row r="672" spans="1:52" s="36" customFormat="1" ht="18.5" x14ac:dyDescent="0.45">
      <c r="A672" s="86" t="s">
        <v>256</v>
      </c>
      <c r="B672" s="197" t="s">
        <v>256</v>
      </c>
      <c r="C672" s="37"/>
      <c r="D672" s="37"/>
      <c r="E672" s="68"/>
      <c r="F672" s="46"/>
      <c r="G672" s="69">
        <f>E357</f>
        <v>0</v>
      </c>
      <c r="H672" s="70" t="str">
        <f>F357</f>
        <v>ml per day</v>
      </c>
      <c r="I672" s="70"/>
      <c r="J672" s="71" t="s">
        <v>216</v>
      </c>
      <c r="K672" s="69"/>
      <c r="L672" s="64"/>
      <c r="M672" s="44"/>
      <c r="N672" s="194"/>
      <c r="O672" s="194"/>
      <c r="P672" s="194"/>
      <c r="Q672" s="194"/>
      <c r="R672" s="194"/>
      <c r="S672" s="194"/>
      <c r="T672" s="194"/>
      <c r="U672" s="194"/>
      <c r="V672" s="194"/>
      <c r="W672" s="194"/>
      <c r="X672" s="194"/>
      <c r="Y672" s="194"/>
      <c r="Z672" s="194"/>
      <c r="AA672" s="194"/>
      <c r="AB672" s="194"/>
      <c r="AC672" s="194"/>
      <c r="AD672" s="194"/>
      <c r="AE672" s="194"/>
      <c r="AF672" s="194"/>
      <c r="AG672" s="194"/>
      <c r="AH672" s="194"/>
      <c r="AI672" s="194"/>
      <c r="AJ672" s="194"/>
      <c r="AK672" s="194"/>
      <c r="AL672" s="194"/>
      <c r="AM672" s="194"/>
      <c r="AN672" s="194"/>
      <c r="AO672" s="194"/>
      <c r="AP672" s="194"/>
      <c r="AQ672" s="194"/>
      <c r="AR672" s="194"/>
      <c r="AS672" s="194"/>
      <c r="AT672" s="194"/>
      <c r="AU672" s="194"/>
      <c r="AV672" s="194"/>
      <c r="AW672" s="194"/>
      <c r="AX672" s="194"/>
      <c r="AY672" s="194"/>
      <c r="AZ672" s="194"/>
    </row>
    <row r="673" spans="1:52" s="36" customFormat="1" ht="18.5" x14ac:dyDescent="0.45">
      <c r="A673" s="86" t="s">
        <v>256</v>
      </c>
      <c r="B673" s="197" t="s">
        <v>256</v>
      </c>
      <c r="C673" s="37"/>
      <c r="D673" s="37"/>
      <c r="E673" s="53" t="str">
        <f>E396</f>
        <v>Chromium/Chrome</v>
      </c>
      <c r="F673" s="54"/>
      <c r="G673" s="65">
        <f>E407</f>
        <v>0</v>
      </c>
      <c r="H673" s="66" t="str">
        <f>F407</f>
        <v>ml per day</v>
      </c>
      <c r="I673" s="66"/>
      <c r="J673" s="67" t="s">
        <v>213</v>
      </c>
      <c r="K673" s="65"/>
      <c r="L673" s="64"/>
      <c r="M673" s="44"/>
      <c r="N673" s="194"/>
      <c r="O673" s="194"/>
      <c r="P673" s="194"/>
      <c r="Q673" s="194"/>
      <c r="R673" s="194"/>
      <c r="S673" s="194"/>
      <c r="T673" s="194"/>
      <c r="U673" s="194"/>
      <c r="V673" s="194"/>
      <c r="W673" s="194"/>
      <c r="X673" s="194"/>
      <c r="Y673" s="194"/>
      <c r="Z673" s="194"/>
      <c r="AA673" s="194"/>
      <c r="AB673" s="194"/>
      <c r="AC673" s="194"/>
      <c r="AD673" s="194"/>
      <c r="AE673" s="194"/>
      <c r="AF673" s="194"/>
      <c r="AG673" s="194"/>
      <c r="AH673" s="194"/>
      <c r="AI673" s="194"/>
      <c r="AJ673" s="194"/>
      <c r="AK673" s="194"/>
      <c r="AL673" s="194"/>
      <c r="AM673" s="194"/>
      <c r="AN673" s="194"/>
      <c r="AO673" s="194"/>
      <c r="AP673" s="194"/>
      <c r="AQ673" s="194"/>
      <c r="AR673" s="194"/>
      <c r="AS673" s="194"/>
      <c r="AT673" s="194"/>
      <c r="AU673" s="194"/>
      <c r="AV673" s="194"/>
      <c r="AW673" s="194"/>
      <c r="AX673" s="194"/>
      <c r="AY673" s="194"/>
      <c r="AZ673" s="194"/>
    </row>
    <row r="674" spans="1:52" s="36" customFormat="1" ht="18.5" x14ac:dyDescent="0.45">
      <c r="A674" s="86" t="s">
        <v>256</v>
      </c>
      <c r="B674" s="197" t="s">
        <v>256</v>
      </c>
      <c r="C674" s="37"/>
      <c r="D674" s="37"/>
      <c r="E674" s="45"/>
      <c r="F674" s="46"/>
      <c r="G674" s="69">
        <f>E414</f>
        <v>0</v>
      </c>
      <c r="H674" s="70" t="str">
        <f>F414</f>
        <v>ml per day</v>
      </c>
      <c r="I674" s="70"/>
      <c r="J674" s="71" t="s">
        <v>217</v>
      </c>
      <c r="K674" s="69"/>
      <c r="L674" s="64"/>
      <c r="M674" s="44"/>
      <c r="N674" s="194"/>
      <c r="O674" s="194"/>
      <c r="P674" s="194"/>
      <c r="Q674" s="194"/>
      <c r="R674" s="194"/>
      <c r="S674" s="194"/>
      <c r="T674" s="194"/>
      <c r="U674" s="194"/>
      <c r="V674" s="194"/>
      <c r="W674" s="194"/>
      <c r="X674" s="194"/>
      <c r="Y674" s="194"/>
      <c r="Z674" s="194"/>
      <c r="AA674" s="194"/>
      <c r="AB674" s="194"/>
      <c r="AC674" s="194"/>
      <c r="AD674" s="194"/>
      <c r="AE674" s="194"/>
      <c r="AF674" s="194"/>
      <c r="AG674" s="194"/>
      <c r="AH674" s="194"/>
      <c r="AI674" s="194"/>
      <c r="AJ674" s="194"/>
      <c r="AK674" s="194"/>
      <c r="AL674" s="194"/>
      <c r="AM674" s="194"/>
      <c r="AN674" s="194"/>
      <c r="AO674" s="194"/>
      <c r="AP674" s="194"/>
      <c r="AQ674" s="194"/>
      <c r="AR674" s="194"/>
      <c r="AS674" s="194"/>
      <c r="AT674" s="194"/>
      <c r="AU674" s="194"/>
      <c r="AV674" s="194"/>
      <c r="AW674" s="194"/>
      <c r="AX674" s="194"/>
      <c r="AY674" s="194"/>
      <c r="AZ674" s="194"/>
    </row>
    <row r="675" spans="1:52" s="36" customFormat="1" ht="18.5" x14ac:dyDescent="0.45">
      <c r="A675" s="86" t="s">
        <v>256</v>
      </c>
      <c r="B675" s="197" t="s">
        <v>256</v>
      </c>
      <c r="C675" s="37"/>
      <c r="D675" s="37"/>
      <c r="E675" s="53" t="str">
        <f>E427</f>
        <v>Cobalt</v>
      </c>
      <c r="F675" s="54"/>
      <c r="G675" s="65">
        <f>E438</f>
        <v>0</v>
      </c>
      <c r="H675" s="66" t="str">
        <f>F438</f>
        <v>ml per day</v>
      </c>
      <c r="I675" s="66"/>
      <c r="J675" s="67" t="s">
        <v>214</v>
      </c>
      <c r="K675" s="65"/>
      <c r="L675" s="64"/>
      <c r="M675" s="44"/>
      <c r="N675" s="194"/>
      <c r="O675" s="194"/>
      <c r="P675" s="194"/>
      <c r="Q675" s="194"/>
      <c r="R675" s="194"/>
      <c r="S675" s="194"/>
      <c r="T675" s="194"/>
      <c r="U675" s="194"/>
      <c r="V675" s="194"/>
      <c r="W675" s="194"/>
      <c r="X675" s="194"/>
      <c r="Y675" s="194"/>
      <c r="Z675" s="194"/>
      <c r="AA675" s="194"/>
      <c r="AB675" s="194"/>
      <c r="AC675" s="194"/>
      <c r="AD675" s="194"/>
      <c r="AE675" s="194"/>
      <c r="AF675" s="194"/>
      <c r="AG675" s="194"/>
      <c r="AH675" s="194"/>
      <c r="AI675" s="194"/>
      <c r="AJ675" s="194"/>
      <c r="AK675" s="194"/>
      <c r="AL675" s="194"/>
      <c r="AM675" s="194"/>
      <c r="AN675" s="194"/>
      <c r="AO675" s="194"/>
      <c r="AP675" s="194"/>
      <c r="AQ675" s="194"/>
      <c r="AR675" s="194"/>
      <c r="AS675" s="194"/>
      <c r="AT675" s="194"/>
      <c r="AU675" s="194"/>
      <c r="AV675" s="194"/>
      <c r="AW675" s="194"/>
      <c r="AX675" s="194"/>
      <c r="AY675" s="194"/>
      <c r="AZ675" s="194"/>
    </row>
    <row r="676" spans="1:52" s="36" customFormat="1" ht="18.5" x14ac:dyDescent="0.45">
      <c r="A676" s="86" t="s">
        <v>256</v>
      </c>
      <c r="B676" s="197" t="s">
        <v>256</v>
      </c>
      <c r="C676" s="37"/>
      <c r="D676" s="37"/>
      <c r="E676" s="45"/>
      <c r="F676" s="46"/>
      <c r="G676" s="69">
        <f>E445</f>
        <v>0</v>
      </c>
      <c r="H676" s="70" t="str">
        <f>F445</f>
        <v>ml per day</v>
      </c>
      <c r="I676" s="70"/>
      <c r="J676" s="71" t="s">
        <v>218</v>
      </c>
      <c r="K676" s="69"/>
      <c r="L676" s="64"/>
      <c r="M676" s="44"/>
      <c r="N676" s="194"/>
      <c r="O676" s="194"/>
      <c r="P676" s="194"/>
      <c r="Q676" s="194"/>
      <c r="R676" s="194"/>
      <c r="S676" s="194"/>
      <c r="T676" s="194"/>
      <c r="U676" s="194"/>
      <c r="V676" s="194"/>
      <c r="W676" s="194"/>
      <c r="X676" s="194"/>
      <c r="Y676" s="194"/>
      <c r="Z676" s="194"/>
      <c r="AA676" s="194"/>
      <c r="AB676" s="194"/>
      <c r="AC676" s="194"/>
      <c r="AD676" s="194"/>
      <c r="AE676" s="194"/>
      <c r="AF676" s="194"/>
      <c r="AG676" s="194"/>
      <c r="AH676" s="194"/>
      <c r="AI676" s="194"/>
      <c r="AJ676" s="194"/>
      <c r="AK676" s="194"/>
      <c r="AL676" s="194"/>
      <c r="AM676" s="194"/>
      <c r="AN676" s="194"/>
      <c r="AO676" s="194"/>
      <c r="AP676" s="194"/>
      <c r="AQ676" s="194"/>
      <c r="AR676" s="194"/>
      <c r="AS676" s="194"/>
      <c r="AT676" s="194"/>
      <c r="AU676" s="194"/>
      <c r="AV676" s="194"/>
      <c r="AW676" s="194"/>
      <c r="AX676" s="194"/>
      <c r="AY676" s="194"/>
      <c r="AZ676" s="194"/>
    </row>
    <row r="677" spans="1:52" s="36" customFormat="1" ht="18.5" x14ac:dyDescent="0.45">
      <c r="A677" s="86" t="s">
        <v>256</v>
      </c>
      <c r="B677" s="197" t="s">
        <v>256</v>
      </c>
      <c r="C677" s="37"/>
      <c r="D677" s="37"/>
      <c r="E677" s="53" t="str">
        <f>E458</f>
        <v>Iron</v>
      </c>
      <c r="F677" s="54"/>
      <c r="G677" s="65">
        <f>E469</f>
        <v>0</v>
      </c>
      <c r="H677" s="66" t="str">
        <f>F469</f>
        <v>ml per day</v>
      </c>
      <c r="I677" s="66"/>
      <c r="J677" s="67" t="s">
        <v>215</v>
      </c>
      <c r="K677" s="65"/>
      <c r="L677" s="64"/>
      <c r="M677" s="44"/>
      <c r="N677" s="194"/>
      <c r="O677" s="194"/>
      <c r="P677" s="194"/>
      <c r="Q677" s="194"/>
      <c r="R677" s="194"/>
      <c r="S677" s="194"/>
      <c r="T677" s="194"/>
      <c r="U677" s="194"/>
      <c r="V677" s="194"/>
      <c r="W677" s="194"/>
      <c r="X677" s="194"/>
      <c r="Y677" s="194"/>
      <c r="Z677" s="194"/>
      <c r="AA677" s="194"/>
      <c r="AB677" s="194"/>
      <c r="AC677" s="194"/>
      <c r="AD677" s="194"/>
      <c r="AE677" s="194"/>
      <c r="AF677" s="194"/>
      <c r="AG677" s="194"/>
      <c r="AH677" s="194"/>
      <c r="AI677" s="194"/>
      <c r="AJ677" s="194"/>
      <c r="AK677" s="194"/>
      <c r="AL677" s="194"/>
      <c r="AM677" s="194"/>
      <c r="AN677" s="194"/>
      <c r="AO677" s="194"/>
      <c r="AP677" s="194"/>
      <c r="AQ677" s="194"/>
      <c r="AR677" s="194"/>
      <c r="AS677" s="194"/>
      <c r="AT677" s="194"/>
      <c r="AU677" s="194"/>
      <c r="AV677" s="194"/>
      <c r="AW677" s="194"/>
      <c r="AX677" s="194"/>
      <c r="AY677" s="194"/>
      <c r="AZ677" s="194"/>
    </row>
    <row r="678" spans="1:52" s="36" customFormat="1" ht="18.5" x14ac:dyDescent="0.45">
      <c r="A678" s="86" t="s">
        <v>256</v>
      </c>
      <c r="B678" s="197" t="s">
        <v>256</v>
      </c>
      <c r="C678" s="37"/>
      <c r="D678" s="37"/>
      <c r="E678" s="45"/>
      <c r="F678" s="46"/>
      <c r="G678" s="69">
        <f>E476</f>
        <v>0</v>
      </c>
      <c r="H678" s="70" t="str">
        <f>F476</f>
        <v>ml per day</v>
      </c>
      <c r="I678" s="70"/>
      <c r="J678" s="71" t="s">
        <v>219</v>
      </c>
      <c r="K678" s="69"/>
      <c r="L678" s="64"/>
      <c r="M678" s="44"/>
      <c r="N678" s="194"/>
      <c r="O678" s="194"/>
      <c r="P678" s="194"/>
      <c r="Q678" s="194"/>
      <c r="R678" s="194"/>
      <c r="S678" s="194"/>
      <c r="T678" s="194"/>
      <c r="U678" s="194"/>
      <c r="V678" s="194"/>
      <c r="W678" s="194"/>
      <c r="X678" s="194"/>
      <c r="Y678" s="194"/>
      <c r="Z678" s="194"/>
      <c r="AA678" s="194"/>
      <c r="AB678" s="194"/>
      <c r="AC678" s="194"/>
      <c r="AD678" s="194"/>
      <c r="AE678" s="194"/>
      <c r="AF678" s="194"/>
      <c r="AG678" s="194"/>
      <c r="AH678" s="194"/>
      <c r="AI678" s="194"/>
      <c r="AJ678" s="194"/>
      <c r="AK678" s="194"/>
      <c r="AL678" s="194"/>
      <c r="AM678" s="194"/>
      <c r="AN678" s="194"/>
      <c r="AO678" s="194"/>
      <c r="AP678" s="194"/>
      <c r="AQ678" s="194"/>
      <c r="AR678" s="194"/>
      <c r="AS678" s="194"/>
      <c r="AT678" s="194"/>
      <c r="AU678" s="194"/>
      <c r="AV678" s="194"/>
      <c r="AW678" s="194"/>
      <c r="AX678" s="194"/>
      <c r="AY678" s="194"/>
      <c r="AZ678" s="194"/>
    </row>
    <row r="679" spans="1:52" s="36" customFormat="1" ht="18" customHeight="1" x14ac:dyDescent="0.45">
      <c r="A679" s="86" t="s">
        <v>256</v>
      </c>
      <c r="B679" s="197" t="s">
        <v>256</v>
      </c>
      <c r="C679" s="37"/>
      <c r="D679" s="37"/>
      <c r="E679" s="53" t="str">
        <f>E546</f>
        <v>Vanadium</v>
      </c>
      <c r="F679" s="54"/>
      <c r="G679" s="223" t="str">
        <f>E556</f>
        <v>Verify Data Entry</v>
      </c>
      <c r="H679" s="223"/>
      <c r="I679" s="223"/>
      <c r="J679" s="223"/>
      <c r="K679" s="223"/>
      <c r="L679" s="64"/>
      <c r="M679" s="44"/>
      <c r="N679" s="194"/>
      <c r="O679" s="194"/>
      <c r="P679" s="194"/>
      <c r="Q679" s="194"/>
      <c r="R679" s="194"/>
      <c r="S679" s="194"/>
      <c r="T679" s="194"/>
      <c r="U679" s="194"/>
      <c r="V679" s="194"/>
      <c r="W679" s="194"/>
      <c r="X679" s="194"/>
      <c r="Y679" s="194"/>
      <c r="Z679" s="194"/>
      <c r="AA679" s="194"/>
      <c r="AB679" s="194"/>
      <c r="AC679" s="194"/>
      <c r="AD679" s="194"/>
      <c r="AE679" s="194"/>
      <c r="AF679" s="194"/>
      <c r="AG679" s="194"/>
      <c r="AH679" s="194"/>
      <c r="AI679" s="194"/>
      <c r="AJ679" s="194"/>
      <c r="AK679" s="194"/>
      <c r="AL679" s="194"/>
      <c r="AM679" s="194"/>
      <c r="AN679" s="194"/>
      <c r="AO679" s="194"/>
      <c r="AP679" s="194"/>
      <c r="AQ679" s="194"/>
      <c r="AR679" s="194"/>
      <c r="AS679" s="194"/>
      <c r="AT679" s="194"/>
      <c r="AU679" s="194"/>
      <c r="AV679" s="194"/>
      <c r="AW679" s="194"/>
      <c r="AX679" s="194"/>
      <c r="AY679" s="194"/>
      <c r="AZ679" s="194"/>
    </row>
    <row r="680" spans="1:52" s="36" customFormat="1" ht="18.5" x14ac:dyDescent="0.45">
      <c r="A680" s="86" t="s">
        <v>256</v>
      </c>
      <c r="B680" s="197" t="s">
        <v>256</v>
      </c>
      <c r="C680" s="37"/>
      <c r="D680" s="37"/>
      <c r="E680" s="57"/>
      <c r="F680" s="43"/>
      <c r="G680" s="224"/>
      <c r="H680" s="224"/>
      <c r="I680" s="224"/>
      <c r="J680" s="224"/>
      <c r="K680" s="224"/>
      <c r="L680" s="64"/>
      <c r="M680" s="44"/>
      <c r="N680" s="194"/>
      <c r="O680" s="194"/>
      <c r="P680" s="194"/>
      <c r="Q680" s="194"/>
      <c r="R680" s="194"/>
      <c r="S680" s="194"/>
      <c r="T680" s="194"/>
      <c r="U680" s="194"/>
      <c r="V680" s="194"/>
      <c r="W680" s="194"/>
      <c r="X680" s="194"/>
      <c r="Y680" s="194"/>
      <c r="Z680" s="194"/>
      <c r="AA680" s="194"/>
      <c r="AB680" s="194"/>
      <c r="AC680" s="194"/>
      <c r="AD680" s="194"/>
      <c r="AE680" s="194"/>
      <c r="AF680" s="194"/>
      <c r="AG680" s="194"/>
      <c r="AH680" s="194"/>
      <c r="AI680" s="194"/>
      <c r="AJ680" s="194"/>
      <c r="AK680" s="194"/>
      <c r="AL680" s="194"/>
      <c r="AM680" s="194"/>
      <c r="AN680" s="194"/>
      <c r="AO680" s="194"/>
      <c r="AP680" s="194"/>
      <c r="AQ680" s="194"/>
      <c r="AR680" s="194"/>
      <c r="AS680" s="194"/>
      <c r="AT680" s="194"/>
      <c r="AU680" s="194"/>
      <c r="AV680" s="194"/>
      <c r="AW680" s="194"/>
      <c r="AX680" s="194"/>
      <c r="AY680" s="194"/>
      <c r="AZ680" s="194"/>
    </row>
    <row r="681" spans="1:52" s="36" customFormat="1" ht="18.5" x14ac:dyDescent="0.45">
      <c r="A681" s="86" t="s">
        <v>256</v>
      </c>
      <c r="B681" s="197" t="s">
        <v>256</v>
      </c>
      <c r="C681" s="37"/>
      <c r="D681" s="37"/>
      <c r="E681" s="57"/>
      <c r="F681" s="43"/>
      <c r="G681" s="224"/>
      <c r="H681" s="224"/>
      <c r="I681" s="224"/>
      <c r="J681" s="224"/>
      <c r="K681" s="224"/>
      <c r="L681" s="44"/>
      <c r="M681" s="44"/>
      <c r="N681" s="194"/>
      <c r="O681" s="194"/>
      <c r="P681" s="194"/>
      <c r="Q681" s="194"/>
      <c r="R681" s="194"/>
      <c r="S681" s="194"/>
      <c r="T681" s="194"/>
      <c r="U681" s="194"/>
      <c r="V681" s="194"/>
      <c r="W681" s="194"/>
      <c r="X681" s="194"/>
      <c r="Y681" s="194"/>
      <c r="Z681" s="194"/>
      <c r="AA681" s="194"/>
      <c r="AB681" s="194"/>
      <c r="AC681" s="194"/>
      <c r="AD681" s="194"/>
      <c r="AE681" s="194"/>
      <c r="AF681" s="194"/>
      <c r="AG681" s="194"/>
      <c r="AH681" s="194"/>
      <c r="AI681" s="194"/>
      <c r="AJ681" s="194"/>
      <c r="AK681" s="194"/>
      <c r="AL681" s="194"/>
      <c r="AM681" s="194"/>
      <c r="AN681" s="194"/>
      <c r="AO681" s="194"/>
      <c r="AP681" s="194"/>
      <c r="AQ681" s="194"/>
      <c r="AR681" s="194"/>
      <c r="AS681" s="194"/>
      <c r="AT681" s="194"/>
      <c r="AU681" s="194"/>
      <c r="AV681" s="194"/>
      <c r="AW681" s="194"/>
      <c r="AX681" s="194"/>
      <c r="AY681" s="194"/>
      <c r="AZ681" s="194"/>
    </row>
    <row r="682" spans="1:52" s="36" customFormat="1" ht="18.5" x14ac:dyDescent="0.45">
      <c r="A682" s="86" t="s">
        <v>256</v>
      </c>
      <c r="B682" s="197" t="s">
        <v>256</v>
      </c>
      <c r="C682" s="37"/>
      <c r="D682" s="37"/>
      <c r="E682" s="57"/>
      <c r="F682" s="43"/>
      <c r="G682" s="224"/>
      <c r="H682" s="224"/>
      <c r="I682" s="224"/>
      <c r="J682" s="224"/>
      <c r="K682" s="224"/>
      <c r="L682" s="44"/>
      <c r="M682" s="44"/>
      <c r="N682" s="194"/>
      <c r="O682" s="194"/>
      <c r="P682" s="194"/>
      <c r="Q682" s="194"/>
      <c r="R682" s="194"/>
      <c r="S682" s="194"/>
      <c r="T682" s="194"/>
      <c r="U682" s="194"/>
      <c r="V682" s="194"/>
      <c r="W682" s="194"/>
      <c r="X682" s="194"/>
      <c r="Y682" s="194"/>
      <c r="Z682" s="194"/>
      <c r="AA682" s="194"/>
      <c r="AB682" s="194"/>
      <c r="AC682" s="194"/>
      <c r="AD682" s="194"/>
      <c r="AE682" s="194"/>
      <c r="AF682" s="194"/>
      <c r="AG682" s="194"/>
      <c r="AH682" s="194"/>
      <c r="AI682" s="194"/>
      <c r="AJ682" s="194"/>
      <c r="AK682" s="194"/>
      <c r="AL682" s="194"/>
      <c r="AM682" s="194"/>
      <c r="AN682" s="194"/>
      <c r="AO682" s="194"/>
      <c r="AP682" s="194"/>
      <c r="AQ682" s="194"/>
      <c r="AR682" s="194"/>
      <c r="AS682" s="194"/>
      <c r="AT682" s="194"/>
      <c r="AU682" s="194"/>
      <c r="AV682" s="194"/>
      <c r="AW682" s="194"/>
      <c r="AX682" s="194"/>
      <c r="AY682" s="194"/>
      <c r="AZ682" s="194"/>
    </row>
    <row r="683" spans="1:52" s="36" customFormat="1" ht="18.5" x14ac:dyDescent="0.45">
      <c r="A683" s="86" t="s">
        <v>256</v>
      </c>
      <c r="B683" s="197" t="s">
        <v>256</v>
      </c>
      <c r="C683" s="37"/>
      <c r="D683" s="37"/>
      <c r="E683" s="45"/>
      <c r="F683" s="46"/>
      <c r="G683" s="225"/>
      <c r="H683" s="225"/>
      <c r="I683" s="225"/>
      <c r="J683" s="225"/>
      <c r="K683" s="225"/>
      <c r="L683" s="44"/>
      <c r="M683" s="44"/>
      <c r="N683" s="194"/>
      <c r="O683" s="194"/>
      <c r="P683" s="194"/>
      <c r="Q683" s="194"/>
      <c r="R683" s="194"/>
      <c r="S683" s="194"/>
      <c r="T683" s="194"/>
      <c r="U683" s="194"/>
      <c r="V683" s="194"/>
      <c r="W683" s="194"/>
      <c r="X683" s="194"/>
      <c r="Y683" s="194"/>
      <c r="Z683" s="194"/>
      <c r="AA683" s="194"/>
      <c r="AB683" s="194"/>
      <c r="AC683" s="194"/>
      <c r="AD683" s="194"/>
      <c r="AE683" s="194"/>
      <c r="AF683" s="194"/>
      <c r="AG683" s="194"/>
      <c r="AH683" s="194"/>
      <c r="AI683" s="194"/>
      <c r="AJ683" s="194"/>
      <c r="AK683" s="194"/>
      <c r="AL683" s="194"/>
      <c r="AM683" s="194"/>
      <c r="AN683" s="194"/>
      <c r="AO683" s="194"/>
      <c r="AP683" s="194"/>
      <c r="AQ683" s="194"/>
      <c r="AR683" s="194"/>
      <c r="AS683" s="194"/>
      <c r="AT683" s="194"/>
      <c r="AU683" s="194"/>
      <c r="AV683" s="194"/>
      <c r="AW683" s="194"/>
      <c r="AX683" s="194"/>
      <c r="AY683" s="194"/>
      <c r="AZ683" s="194"/>
    </row>
    <row r="684" spans="1:52" s="36" customFormat="1" ht="18.5" x14ac:dyDescent="0.45">
      <c r="A684" s="86" t="s">
        <v>256</v>
      </c>
      <c r="B684" s="197" t="s">
        <v>256</v>
      </c>
      <c r="C684" s="37"/>
      <c r="D684" s="37"/>
      <c r="E684" s="49" t="str">
        <f>E564</f>
        <v>Zinc</v>
      </c>
      <c r="F684" s="50"/>
      <c r="G684" s="200">
        <f>E576</f>
        <v>0</v>
      </c>
      <c r="H684" s="51" t="str">
        <f t="shared" ref="H684:K684" si="0">F576</f>
        <v>ml per day</v>
      </c>
      <c r="I684" s="51" t="str">
        <f t="shared" si="0"/>
        <v>for</v>
      </c>
      <c r="J684" s="52">
        <f t="shared" si="0"/>
        <v>0</v>
      </c>
      <c r="K684" s="51" t="str">
        <f t="shared" si="0"/>
        <v>day(s)</v>
      </c>
      <c r="L684" s="44"/>
      <c r="M684" s="44"/>
      <c r="N684" s="194"/>
      <c r="O684" s="194"/>
      <c r="P684" s="194"/>
      <c r="Q684" s="194"/>
      <c r="R684" s="194"/>
      <c r="S684" s="194"/>
      <c r="T684" s="194"/>
      <c r="U684" s="194"/>
      <c r="V684" s="194"/>
      <c r="W684" s="194"/>
      <c r="X684" s="194"/>
      <c r="Y684" s="194"/>
      <c r="Z684" s="194"/>
      <c r="AA684" s="194"/>
      <c r="AB684" s="194"/>
      <c r="AC684" s="194"/>
      <c r="AD684" s="194"/>
      <c r="AE684" s="194"/>
      <c r="AF684" s="194"/>
      <c r="AG684" s="194"/>
      <c r="AH684" s="194"/>
      <c r="AI684" s="194"/>
      <c r="AJ684" s="194"/>
      <c r="AK684" s="194"/>
      <c r="AL684" s="194"/>
      <c r="AM684" s="194"/>
      <c r="AN684" s="194"/>
      <c r="AO684" s="194"/>
      <c r="AP684" s="194"/>
      <c r="AQ684" s="194"/>
      <c r="AR684" s="194"/>
      <c r="AS684" s="194"/>
      <c r="AT684" s="194"/>
      <c r="AU684" s="194"/>
      <c r="AV684" s="194"/>
      <c r="AW684" s="194"/>
      <c r="AX684" s="194"/>
      <c r="AY684" s="194"/>
      <c r="AZ684" s="194"/>
    </row>
    <row r="685" spans="1:52" s="36" customFormat="1" ht="18.5" x14ac:dyDescent="0.45">
      <c r="A685" s="86" t="s">
        <v>256</v>
      </c>
      <c r="B685" s="197" t="s">
        <v>256</v>
      </c>
      <c r="C685" s="37"/>
      <c r="D685" s="37"/>
      <c r="E685" s="57"/>
      <c r="F685" s="43"/>
      <c r="G685" s="58"/>
      <c r="H685" s="58"/>
      <c r="I685" s="58"/>
      <c r="J685" s="58"/>
      <c r="K685" s="58"/>
      <c r="L685" s="44"/>
      <c r="M685" s="44"/>
      <c r="N685" s="194"/>
      <c r="O685" s="194"/>
      <c r="P685" s="194"/>
      <c r="Q685" s="194"/>
      <c r="R685" s="194"/>
      <c r="S685" s="194"/>
      <c r="T685" s="194"/>
      <c r="U685" s="194"/>
      <c r="V685" s="194"/>
      <c r="W685" s="194"/>
      <c r="X685" s="194"/>
      <c r="Y685" s="194"/>
      <c r="Z685" s="194"/>
      <c r="AA685" s="194"/>
      <c r="AB685" s="194"/>
      <c r="AC685" s="194"/>
      <c r="AD685" s="194"/>
      <c r="AE685" s="194"/>
      <c r="AF685" s="194"/>
      <c r="AG685" s="194"/>
      <c r="AH685" s="194"/>
      <c r="AI685" s="194"/>
      <c r="AJ685" s="194"/>
      <c r="AK685" s="194"/>
      <c r="AL685" s="194"/>
      <c r="AM685" s="194"/>
      <c r="AN685" s="194"/>
      <c r="AO685" s="194"/>
      <c r="AP685" s="194"/>
      <c r="AQ685" s="194"/>
      <c r="AR685" s="194"/>
      <c r="AS685" s="194"/>
      <c r="AT685" s="194"/>
      <c r="AU685" s="194"/>
      <c r="AV685" s="194"/>
      <c r="AW685" s="194"/>
      <c r="AX685" s="194"/>
      <c r="AY685" s="194"/>
      <c r="AZ685" s="194"/>
    </row>
    <row r="686" spans="1:52" s="36" customFormat="1" ht="15" thickBot="1" x14ac:dyDescent="0.4">
      <c r="A686" s="87" t="s">
        <v>256</v>
      </c>
      <c r="B686" s="197" t="s">
        <v>256</v>
      </c>
      <c r="C686" s="37"/>
      <c r="D686" s="73"/>
      <c r="E686" s="74"/>
      <c r="F686" s="74"/>
      <c r="G686" s="74"/>
      <c r="H686" s="74"/>
      <c r="I686" s="74"/>
      <c r="J686" s="74"/>
      <c r="K686" s="74"/>
      <c r="L686" s="75"/>
      <c r="M686" s="44"/>
      <c r="N686" s="194"/>
      <c r="O686" s="195"/>
      <c r="P686" s="195"/>
      <c r="Q686" s="195"/>
      <c r="R686" s="195"/>
      <c r="S686" s="195"/>
      <c r="T686" s="195"/>
      <c r="U686" s="195"/>
      <c r="V686" s="194"/>
      <c r="W686" s="194"/>
      <c r="X686" s="196"/>
      <c r="Y686" s="194"/>
      <c r="Z686" s="194"/>
      <c r="AA686" s="194"/>
      <c r="AB686" s="194"/>
      <c r="AC686" s="194"/>
      <c r="AD686" s="194"/>
      <c r="AE686" s="194"/>
      <c r="AF686" s="194"/>
      <c r="AG686" s="194"/>
      <c r="AH686" s="194"/>
      <c r="AI686" s="194"/>
      <c r="AJ686" s="194"/>
      <c r="AK686" s="194"/>
      <c r="AL686" s="194"/>
      <c r="AM686" s="194"/>
      <c r="AN686" s="194"/>
      <c r="AO686" s="194"/>
      <c r="AP686" s="194"/>
      <c r="AQ686" s="194"/>
      <c r="AR686" s="194"/>
      <c r="AS686" s="194"/>
      <c r="AT686" s="194"/>
      <c r="AU686" s="194"/>
      <c r="AV686" s="194"/>
      <c r="AW686" s="194"/>
      <c r="AX686" s="194"/>
      <c r="AY686" s="194"/>
      <c r="AZ686" s="194"/>
    </row>
    <row r="687" spans="1:52" s="36" customFormat="1" ht="15" thickBot="1" x14ac:dyDescent="0.4">
      <c r="A687" s="85" t="s">
        <v>256</v>
      </c>
      <c r="B687" s="197" t="s">
        <v>256</v>
      </c>
      <c r="C687" s="37"/>
      <c r="D687" s="43"/>
      <c r="E687" s="43"/>
      <c r="F687" s="43"/>
      <c r="G687" s="43"/>
      <c r="H687" s="43"/>
      <c r="I687" s="43"/>
      <c r="J687" s="43"/>
      <c r="K687" s="43"/>
      <c r="L687" s="43"/>
      <c r="M687" s="44"/>
      <c r="N687" s="194"/>
      <c r="O687" s="194"/>
      <c r="P687" s="194"/>
      <c r="Q687" s="194"/>
      <c r="R687" s="194"/>
      <c r="S687" s="194"/>
      <c r="T687" s="194"/>
      <c r="U687" s="194"/>
      <c r="V687" s="194"/>
      <c r="W687" s="194"/>
      <c r="X687" s="194"/>
      <c r="Y687" s="194"/>
      <c r="Z687" s="194"/>
      <c r="AA687" s="194"/>
      <c r="AB687" s="194"/>
      <c r="AC687" s="194"/>
      <c r="AD687" s="194"/>
      <c r="AE687" s="194"/>
      <c r="AF687" s="194"/>
      <c r="AG687" s="194"/>
      <c r="AH687" s="194"/>
      <c r="AI687" s="194"/>
      <c r="AJ687" s="194"/>
      <c r="AK687" s="194"/>
      <c r="AL687" s="194"/>
      <c r="AM687" s="194"/>
      <c r="AN687" s="194"/>
      <c r="AO687" s="194"/>
      <c r="AP687" s="194"/>
      <c r="AQ687" s="194"/>
      <c r="AR687" s="194"/>
      <c r="AS687" s="194"/>
      <c r="AT687" s="194"/>
      <c r="AU687" s="194"/>
      <c r="AV687" s="194"/>
      <c r="AW687" s="194"/>
      <c r="AX687" s="194"/>
      <c r="AY687" s="194"/>
      <c r="AZ687" s="194"/>
    </row>
    <row r="688" spans="1:52" s="36" customFormat="1" ht="28.25" customHeight="1" thickBot="1" x14ac:dyDescent="0.5">
      <c r="A688" s="85" t="s">
        <v>256</v>
      </c>
      <c r="B688" s="197" t="s">
        <v>256</v>
      </c>
      <c r="C688" s="37"/>
      <c r="D688" s="211" t="s">
        <v>221</v>
      </c>
      <c r="E688" s="38"/>
      <c r="F688" s="38"/>
      <c r="G688" s="38"/>
      <c r="H688" s="38"/>
      <c r="I688" s="38"/>
      <c r="J688" s="39"/>
      <c r="K688" s="40"/>
      <c r="L688" s="40"/>
      <c r="M688" s="41"/>
      <c r="N688" s="42"/>
      <c r="O688" s="194"/>
      <c r="P688" s="194"/>
      <c r="Q688" s="194"/>
      <c r="R688" s="194"/>
      <c r="S688" s="194"/>
      <c r="T688" s="194"/>
      <c r="U688" s="194"/>
      <c r="V688" s="194"/>
      <c r="W688" s="194"/>
      <c r="X688" s="194"/>
      <c r="Y688" s="194"/>
      <c r="Z688" s="194"/>
      <c r="AA688" s="194"/>
      <c r="AB688" s="194"/>
      <c r="AC688" s="194"/>
      <c r="AD688" s="194"/>
      <c r="AE688" s="194"/>
      <c r="AF688" s="194"/>
      <c r="AG688" s="194"/>
      <c r="AH688" s="194"/>
      <c r="AI688" s="194"/>
      <c r="AJ688" s="194"/>
      <c r="AK688" s="194"/>
      <c r="AL688" s="194"/>
      <c r="AM688" s="194"/>
      <c r="AN688" s="194"/>
      <c r="AO688" s="194"/>
      <c r="AP688" s="194"/>
      <c r="AQ688" s="194"/>
      <c r="AR688" s="194"/>
      <c r="AS688" s="194"/>
      <c r="AT688" s="194"/>
      <c r="AU688" s="194"/>
      <c r="AV688" s="194"/>
      <c r="AW688" s="194"/>
      <c r="AX688" s="194"/>
      <c r="AY688" s="194"/>
      <c r="AZ688" s="194"/>
    </row>
    <row r="689" spans="1:52" s="36" customFormat="1" ht="15" thickBot="1" x14ac:dyDescent="0.4">
      <c r="A689" s="85" t="s">
        <v>256</v>
      </c>
      <c r="B689" s="197" t="s">
        <v>256</v>
      </c>
      <c r="C689" s="37"/>
      <c r="D689" s="43"/>
      <c r="E689" s="43"/>
      <c r="F689" s="43"/>
      <c r="G689" s="43"/>
      <c r="H689" s="43"/>
      <c r="I689" s="43"/>
      <c r="J689" s="43"/>
      <c r="K689" s="43"/>
      <c r="L689" s="43"/>
      <c r="M689" s="44"/>
      <c r="N689" s="194"/>
      <c r="O689" s="194"/>
      <c r="P689" s="194"/>
      <c r="Q689" s="194"/>
      <c r="R689" s="194"/>
      <c r="S689" s="194"/>
      <c r="T689" s="194"/>
      <c r="U689" s="194"/>
      <c r="V689" s="194"/>
      <c r="W689" s="194"/>
      <c r="X689" s="194"/>
      <c r="Y689" s="194"/>
      <c r="Z689" s="194"/>
      <c r="AA689" s="194"/>
      <c r="AB689" s="194"/>
      <c r="AC689" s="194"/>
      <c r="AD689" s="194"/>
      <c r="AE689" s="194"/>
      <c r="AF689" s="194"/>
      <c r="AG689" s="194"/>
      <c r="AH689" s="194"/>
      <c r="AI689" s="194"/>
      <c r="AJ689" s="194"/>
      <c r="AK689" s="194"/>
      <c r="AL689" s="194"/>
      <c r="AM689" s="194"/>
      <c r="AN689" s="194"/>
      <c r="AO689" s="194"/>
      <c r="AP689" s="194"/>
      <c r="AQ689" s="194"/>
      <c r="AR689" s="194"/>
      <c r="AS689" s="194"/>
      <c r="AT689" s="194"/>
      <c r="AU689" s="194"/>
      <c r="AV689" s="194"/>
      <c r="AW689" s="194"/>
      <c r="AX689" s="194"/>
      <c r="AY689" s="194"/>
      <c r="AZ689" s="194"/>
    </row>
    <row r="690" spans="1:52" s="36" customFormat="1" ht="8.4" customHeight="1" x14ac:dyDescent="0.35">
      <c r="A690" s="85" t="s">
        <v>256</v>
      </c>
      <c r="B690" s="197" t="s">
        <v>256</v>
      </c>
      <c r="C690" s="37"/>
      <c r="D690" s="33"/>
      <c r="E690" s="34"/>
      <c r="F690" s="34"/>
      <c r="G690" s="34"/>
      <c r="H690" s="34"/>
      <c r="I690" s="34"/>
      <c r="J690" s="34"/>
      <c r="K690" s="34"/>
      <c r="L690" s="35"/>
      <c r="M690" s="44"/>
      <c r="N690" s="194"/>
      <c r="O690" s="194"/>
      <c r="P690" s="194"/>
      <c r="Q690" s="194"/>
      <c r="R690" s="194"/>
      <c r="S690" s="194"/>
      <c r="T690" s="194"/>
      <c r="U690" s="194"/>
      <c r="V690" s="194"/>
      <c r="W690" s="194"/>
      <c r="X690" s="194"/>
      <c r="Y690" s="194"/>
      <c r="Z690" s="194"/>
      <c r="AA690" s="194"/>
      <c r="AB690" s="194"/>
      <c r="AC690" s="194"/>
      <c r="AD690" s="194"/>
      <c r="AE690" s="194"/>
      <c r="AF690" s="194"/>
      <c r="AG690" s="194"/>
      <c r="AH690" s="194"/>
      <c r="AI690" s="194"/>
      <c r="AJ690" s="194"/>
      <c r="AK690" s="194"/>
      <c r="AL690" s="194"/>
      <c r="AM690" s="194"/>
      <c r="AN690" s="194"/>
      <c r="AO690" s="194"/>
      <c r="AP690" s="194"/>
      <c r="AQ690" s="194"/>
      <c r="AR690" s="194"/>
      <c r="AS690" s="194"/>
      <c r="AT690" s="194"/>
      <c r="AU690" s="194"/>
      <c r="AV690" s="194"/>
      <c r="AW690" s="194"/>
      <c r="AX690" s="194"/>
      <c r="AY690" s="194"/>
      <c r="AZ690" s="194"/>
    </row>
    <row r="691" spans="1:52" s="36" customFormat="1" ht="18.5" x14ac:dyDescent="0.45">
      <c r="A691" s="86" t="s">
        <v>256</v>
      </c>
      <c r="B691" s="197" t="s">
        <v>256</v>
      </c>
      <c r="C691" s="37"/>
      <c r="D691" s="37"/>
      <c r="E691" s="53" t="str">
        <f>E502</f>
        <v>Selenium</v>
      </c>
      <c r="F691" s="54"/>
      <c r="G691" s="65">
        <f>E513</f>
        <v>0</v>
      </c>
      <c r="H691" s="66" t="str">
        <f>F513</f>
        <v>ml per day</v>
      </c>
      <c r="I691" s="66"/>
      <c r="J691" s="67" t="s">
        <v>401</v>
      </c>
      <c r="K691" s="65"/>
      <c r="L691" s="64"/>
      <c r="M691" s="44"/>
      <c r="N691" s="194"/>
      <c r="O691" s="194"/>
      <c r="P691" s="194"/>
      <c r="Q691" s="194"/>
      <c r="R691" s="194"/>
      <c r="S691" s="194"/>
      <c r="T691" s="194"/>
      <c r="U691" s="194"/>
      <c r="V691" s="194"/>
      <c r="W691" s="194"/>
      <c r="X691" s="194"/>
      <c r="Y691" s="194"/>
      <c r="Z691" s="194"/>
      <c r="AA691" s="194"/>
      <c r="AB691" s="194"/>
      <c r="AC691" s="194"/>
      <c r="AD691" s="194"/>
      <c r="AE691" s="194"/>
      <c r="AF691" s="194"/>
      <c r="AG691" s="194"/>
      <c r="AH691" s="194"/>
      <c r="AI691" s="194"/>
      <c r="AJ691" s="194"/>
      <c r="AK691" s="194"/>
      <c r="AL691" s="194"/>
      <c r="AM691" s="194"/>
      <c r="AN691" s="194"/>
      <c r="AO691" s="194"/>
      <c r="AP691" s="194"/>
      <c r="AQ691" s="194"/>
      <c r="AR691" s="194"/>
      <c r="AS691" s="194"/>
      <c r="AT691" s="194"/>
      <c r="AU691" s="194"/>
      <c r="AV691" s="194"/>
      <c r="AW691" s="194"/>
      <c r="AX691" s="194"/>
      <c r="AY691" s="194"/>
      <c r="AZ691" s="194"/>
    </row>
    <row r="692" spans="1:52" s="36" customFormat="1" ht="18.5" x14ac:dyDescent="0.45">
      <c r="A692" s="86" t="s">
        <v>256</v>
      </c>
      <c r="B692" s="197" t="s">
        <v>256</v>
      </c>
      <c r="C692" s="37"/>
      <c r="D692" s="37"/>
      <c r="E692" s="45"/>
      <c r="F692" s="46"/>
      <c r="G692" s="69">
        <f>E520</f>
        <v>0</v>
      </c>
      <c r="H692" s="70" t="str">
        <f>F520</f>
        <v>ml per day</v>
      </c>
      <c r="I692" s="70"/>
      <c r="J692" s="71" t="s">
        <v>402</v>
      </c>
      <c r="K692" s="69"/>
      <c r="L692" s="64"/>
      <c r="M692" s="44"/>
      <c r="N692" s="194"/>
      <c r="O692" s="194"/>
      <c r="P692" s="194"/>
      <c r="Q692" s="194"/>
      <c r="R692" s="194"/>
      <c r="S692" s="194"/>
      <c r="T692" s="194"/>
      <c r="U692" s="194"/>
      <c r="V692" s="194"/>
      <c r="W692" s="194"/>
      <c r="X692" s="194"/>
      <c r="Y692" s="194"/>
      <c r="Z692" s="194"/>
      <c r="AA692" s="194"/>
      <c r="AB692" s="194"/>
      <c r="AC692" s="194"/>
      <c r="AD692" s="194"/>
      <c r="AE692" s="194"/>
      <c r="AF692" s="194"/>
      <c r="AG692" s="194"/>
      <c r="AH692" s="194"/>
      <c r="AI692" s="194"/>
      <c r="AJ692" s="194"/>
      <c r="AK692" s="194"/>
      <c r="AL692" s="194"/>
      <c r="AM692" s="194"/>
      <c r="AN692" s="194"/>
      <c r="AO692" s="194"/>
      <c r="AP692" s="194"/>
      <c r="AQ692" s="194"/>
      <c r="AR692" s="194"/>
      <c r="AS692" s="194"/>
      <c r="AT692" s="194"/>
      <c r="AU692" s="194"/>
      <c r="AV692" s="194"/>
      <c r="AW692" s="194"/>
      <c r="AX692" s="194"/>
      <c r="AY692" s="194"/>
      <c r="AZ692" s="194"/>
    </row>
    <row r="693" spans="1:52" s="36" customFormat="1" ht="18.5" x14ac:dyDescent="0.45">
      <c r="A693" s="85" t="s">
        <v>256</v>
      </c>
      <c r="B693" s="197" t="s">
        <v>256</v>
      </c>
      <c r="C693" s="37"/>
      <c r="D693" s="37"/>
      <c r="E693" s="45" t="s">
        <v>222</v>
      </c>
      <c r="F693" s="46"/>
      <c r="G693" s="47" t="s">
        <v>223</v>
      </c>
      <c r="H693" s="47"/>
      <c r="I693" s="47"/>
      <c r="J693" s="47"/>
      <c r="K693" s="47"/>
      <c r="L693" s="44"/>
      <c r="M693" s="44"/>
      <c r="N693" s="194"/>
      <c r="O693" s="194"/>
      <c r="P693" s="194"/>
      <c r="Q693" s="194"/>
      <c r="R693" s="194"/>
      <c r="S693" s="194"/>
      <c r="T693" s="194"/>
      <c r="U693" s="194"/>
      <c r="V693" s="194"/>
      <c r="W693" s="194"/>
      <c r="X693" s="194"/>
      <c r="Y693" s="194"/>
      <c r="Z693" s="194"/>
      <c r="AA693" s="194"/>
      <c r="AB693" s="194"/>
      <c r="AC693" s="194"/>
      <c r="AD693" s="194"/>
      <c r="AE693" s="194"/>
      <c r="AF693" s="194"/>
      <c r="AG693" s="194"/>
      <c r="AH693" s="194"/>
      <c r="AI693" s="194"/>
      <c r="AJ693" s="194"/>
      <c r="AK693" s="194"/>
      <c r="AL693" s="194"/>
      <c r="AM693" s="194"/>
      <c r="AN693" s="194"/>
      <c r="AO693" s="194"/>
      <c r="AP693" s="194"/>
      <c r="AQ693" s="194"/>
      <c r="AR693" s="194"/>
      <c r="AS693" s="194"/>
      <c r="AT693" s="194"/>
      <c r="AU693" s="194"/>
      <c r="AV693" s="194"/>
      <c r="AW693" s="194"/>
      <c r="AX693" s="194"/>
      <c r="AY693" s="194"/>
      <c r="AZ693" s="194"/>
    </row>
    <row r="694" spans="1:52" s="36" customFormat="1" ht="18.5" x14ac:dyDescent="0.45">
      <c r="A694" s="85" t="s">
        <v>256</v>
      </c>
      <c r="B694" s="197" t="s">
        <v>256</v>
      </c>
      <c r="C694" s="37"/>
      <c r="D694" s="37"/>
      <c r="E694" s="49" t="s">
        <v>224</v>
      </c>
      <c r="F694" s="50"/>
      <c r="G694" s="51" t="s">
        <v>225</v>
      </c>
      <c r="H694" s="51"/>
      <c r="I694" s="51"/>
      <c r="J694" s="51"/>
      <c r="K694" s="51" t="s">
        <v>228</v>
      </c>
      <c r="L694" s="44"/>
      <c r="M694" s="44"/>
      <c r="N694" s="194"/>
      <c r="O694" s="194"/>
      <c r="P694" s="194"/>
      <c r="Q694" s="194"/>
      <c r="R694" s="194"/>
      <c r="S694" s="194"/>
      <c r="T694" s="194"/>
      <c r="U694" s="194"/>
      <c r="V694" s="194"/>
      <c r="W694" s="194"/>
      <c r="X694" s="194"/>
      <c r="Y694" s="194"/>
      <c r="Z694" s="194"/>
      <c r="AA694" s="194"/>
      <c r="AB694" s="194"/>
      <c r="AC694" s="194"/>
      <c r="AD694" s="194"/>
      <c r="AE694" s="194"/>
      <c r="AF694" s="194"/>
      <c r="AG694" s="194"/>
      <c r="AH694" s="194"/>
      <c r="AI694" s="194"/>
      <c r="AJ694" s="194"/>
      <c r="AK694" s="194"/>
      <c r="AL694" s="194"/>
      <c r="AM694" s="194"/>
      <c r="AN694" s="194"/>
      <c r="AO694" s="194"/>
      <c r="AP694" s="194"/>
      <c r="AQ694" s="194"/>
      <c r="AR694" s="194"/>
      <c r="AS694" s="194"/>
      <c r="AT694" s="194"/>
      <c r="AU694" s="194"/>
      <c r="AV694" s="194"/>
      <c r="AW694" s="194"/>
      <c r="AX694" s="194"/>
      <c r="AY694" s="194"/>
      <c r="AZ694" s="194"/>
    </row>
    <row r="695" spans="1:52" s="36" customFormat="1" ht="18.5" x14ac:dyDescent="0.45">
      <c r="A695" s="85" t="s">
        <v>257</v>
      </c>
      <c r="B695" s="197" t="s">
        <v>256</v>
      </c>
      <c r="C695" s="37"/>
      <c r="D695" s="37"/>
      <c r="E695" s="49" t="s">
        <v>227</v>
      </c>
      <c r="F695" s="50"/>
      <c r="G695" s="51" t="s">
        <v>226</v>
      </c>
      <c r="H695" s="51"/>
      <c r="I695" s="51"/>
      <c r="J695" s="51"/>
      <c r="K695" s="51"/>
      <c r="L695" s="44"/>
      <c r="M695" s="44"/>
      <c r="N695" s="194"/>
      <c r="O695" s="194"/>
      <c r="P695" s="194"/>
      <c r="Q695" s="194"/>
      <c r="R695" s="194"/>
      <c r="S695" s="194"/>
      <c r="T695" s="194"/>
      <c r="U695" s="194"/>
      <c r="V695" s="194"/>
      <c r="W695" s="194"/>
      <c r="X695" s="194"/>
      <c r="Y695" s="194"/>
      <c r="Z695" s="194"/>
      <c r="AA695" s="194"/>
      <c r="AB695" s="194"/>
      <c r="AC695" s="194"/>
      <c r="AD695" s="194"/>
      <c r="AE695" s="194"/>
      <c r="AF695" s="194"/>
      <c r="AG695" s="194"/>
      <c r="AH695" s="194"/>
      <c r="AI695" s="194"/>
      <c r="AJ695" s="194"/>
      <c r="AK695" s="194"/>
      <c r="AL695" s="194"/>
      <c r="AM695" s="194"/>
      <c r="AN695" s="194"/>
      <c r="AO695" s="194"/>
      <c r="AP695" s="194"/>
      <c r="AQ695" s="194"/>
      <c r="AR695" s="194"/>
      <c r="AS695" s="194"/>
      <c r="AT695" s="194"/>
      <c r="AU695" s="194"/>
      <c r="AV695" s="194"/>
      <c r="AW695" s="194"/>
      <c r="AX695" s="194"/>
      <c r="AY695" s="194"/>
      <c r="AZ695" s="194"/>
    </row>
    <row r="696" spans="1:52" s="36" customFormat="1" ht="18.5" x14ac:dyDescent="0.45">
      <c r="A696" s="86" t="s">
        <v>256</v>
      </c>
      <c r="B696" s="197" t="s">
        <v>256</v>
      </c>
      <c r="C696" s="37"/>
      <c r="D696" s="37"/>
      <c r="E696" s="57"/>
      <c r="F696" s="43"/>
      <c r="G696" s="58"/>
      <c r="H696" s="58"/>
      <c r="I696" s="58"/>
      <c r="J696" s="58"/>
      <c r="K696" s="58"/>
      <c r="L696" s="44"/>
      <c r="M696" s="44"/>
      <c r="N696" s="194"/>
      <c r="O696" s="194"/>
      <c r="P696" s="194"/>
      <c r="Q696" s="194"/>
      <c r="R696" s="194"/>
      <c r="S696" s="194"/>
      <c r="T696" s="194"/>
      <c r="U696" s="194"/>
      <c r="V696" s="194"/>
      <c r="W696" s="194"/>
      <c r="X696" s="194"/>
      <c r="Y696" s="194"/>
      <c r="Z696" s="194"/>
      <c r="AA696" s="194"/>
      <c r="AB696" s="194"/>
      <c r="AC696" s="194"/>
      <c r="AD696" s="194"/>
      <c r="AE696" s="194"/>
      <c r="AF696" s="194"/>
      <c r="AG696" s="194"/>
      <c r="AH696" s="194"/>
      <c r="AI696" s="194"/>
      <c r="AJ696" s="194"/>
      <c r="AK696" s="194"/>
      <c r="AL696" s="194"/>
      <c r="AM696" s="194"/>
      <c r="AN696" s="194"/>
      <c r="AO696" s="194"/>
      <c r="AP696" s="194"/>
      <c r="AQ696" s="194"/>
      <c r="AR696" s="194"/>
      <c r="AS696" s="194"/>
      <c r="AT696" s="194"/>
      <c r="AU696" s="194"/>
      <c r="AV696" s="194"/>
      <c r="AW696" s="194"/>
      <c r="AX696" s="194"/>
      <c r="AY696" s="194"/>
      <c r="AZ696" s="194"/>
    </row>
    <row r="697" spans="1:52" s="36" customFormat="1" ht="15" thickBot="1" x14ac:dyDescent="0.4">
      <c r="A697" s="87" t="s">
        <v>256</v>
      </c>
      <c r="B697" s="197" t="s">
        <v>256</v>
      </c>
      <c r="C697" s="37"/>
      <c r="D697" s="73"/>
      <c r="E697" s="74"/>
      <c r="F697" s="74"/>
      <c r="G697" s="74"/>
      <c r="H697" s="74"/>
      <c r="I697" s="74"/>
      <c r="J697" s="74"/>
      <c r="K697" s="74"/>
      <c r="L697" s="75"/>
      <c r="M697" s="44"/>
      <c r="N697" s="194"/>
      <c r="O697" s="195"/>
      <c r="P697" s="195"/>
      <c r="Q697" s="195"/>
      <c r="R697" s="195"/>
      <c r="S697" s="195"/>
      <c r="T697" s="195"/>
      <c r="U697" s="195"/>
      <c r="V697" s="194"/>
      <c r="W697" s="194"/>
      <c r="X697" s="196"/>
      <c r="Y697" s="194"/>
      <c r="Z697" s="194"/>
      <c r="AA697" s="194"/>
      <c r="AB697" s="194"/>
      <c r="AC697" s="194"/>
      <c r="AD697" s="194"/>
      <c r="AE697" s="194"/>
      <c r="AF697" s="194"/>
      <c r="AG697" s="194"/>
      <c r="AH697" s="194"/>
      <c r="AI697" s="194"/>
      <c r="AJ697" s="194"/>
      <c r="AK697" s="194"/>
      <c r="AL697" s="194"/>
      <c r="AM697" s="194"/>
      <c r="AN697" s="194"/>
      <c r="AO697" s="194"/>
      <c r="AP697" s="194"/>
      <c r="AQ697" s="194"/>
      <c r="AR697" s="194"/>
      <c r="AS697" s="194"/>
      <c r="AT697" s="194"/>
      <c r="AU697" s="194"/>
      <c r="AV697" s="194"/>
      <c r="AW697" s="194"/>
      <c r="AX697" s="194"/>
      <c r="AY697" s="194"/>
      <c r="AZ697" s="194"/>
    </row>
    <row r="698" spans="1:52" s="36" customFormat="1" x14ac:dyDescent="0.35">
      <c r="A698" s="85" t="s">
        <v>256</v>
      </c>
      <c r="B698" s="197" t="s">
        <v>256</v>
      </c>
      <c r="C698" s="37"/>
      <c r="D698" s="43"/>
      <c r="E698" s="43"/>
      <c r="F698" s="43"/>
      <c r="G698" s="43"/>
      <c r="H698" s="43"/>
      <c r="I698" s="43"/>
      <c r="J698" s="43"/>
      <c r="K698" s="43"/>
      <c r="L698" s="43"/>
      <c r="M698" s="44"/>
      <c r="N698" s="194"/>
      <c r="O698" s="194"/>
      <c r="P698" s="194"/>
      <c r="Q698" s="194"/>
      <c r="R698" s="194"/>
      <c r="S698" s="194"/>
      <c r="T698" s="194"/>
      <c r="U698" s="194"/>
      <c r="V698" s="194"/>
      <c r="W698" s="194"/>
      <c r="X698" s="194"/>
      <c r="Y698" s="194"/>
      <c r="Z698" s="194"/>
      <c r="AA698" s="194"/>
      <c r="AB698" s="194"/>
      <c r="AC698" s="194"/>
      <c r="AD698" s="194"/>
      <c r="AE698" s="194"/>
      <c r="AF698" s="194"/>
      <c r="AG698" s="194"/>
      <c r="AH698" s="194"/>
      <c r="AI698" s="194"/>
      <c r="AJ698" s="194"/>
      <c r="AK698" s="194"/>
      <c r="AL698" s="194"/>
      <c r="AM698" s="194"/>
      <c r="AN698" s="194"/>
      <c r="AO698" s="194"/>
      <c r="AP698" s="194"/>
      <c r="AQ698" s="194"/>
      <c r="AR698" s="194"/>
      <c r="AS698" s="194"/>
      <c r="AT698" s="194"/>
      <c r="AU698" s="194"/>
      <c r="AV698" s="194"/>
      <c r="AW698" s="194"/>
      <c r="AX698" s="194"/>
      <c r="AY698" s="194"/>
      <c r="AZ698" s="194"/>
    </row>
    <row r="699" spans="1:52" s="36" customFormat="1" ht="15" thickBot="1" x14ac:dyDescent="0.4">
      <c r="A699" s="87" t="s">
        <v>256</v>
      </c>
      <c r="B699" s="197" t="s">
        <v>256</v>
      </c>
      <c r="C699" s="73"/>
      <c r="D699" s="74"/>
      <c r="E699" s="74"/>
      <c r="F699" s="74"/>
      <c r="G699" s="74"/>
      <c r="H699" s="74"/>
      <c r="I699" s="74"/>
      <c r="J699" s="74"/>
      <c r="K699" s="74"/>
      <c r="L699" s="74"/>
      <c r="M699" s="75"/>
      <c r="N699" s="194"/>
      <c r="O699" s="194"/>
      <c r="P699" s="194"/>
      <c r="Q699" s="194"/>
      <c r="R699" s="194"/>
      <c r="S699" s="194"/>
      <c r="T699" s="194"/>
      <c r="U699" s="194"/>
      <c r="V699" s="194"/>
      <c r="W699" s="194"/>
      <c r="X699" s="194"/>
      <c r="Y699" s="194"/>
      <c r="Z699" s="194"/>
      <c r="AA699" s="194"/>
      <c r="AB699" s="194"/>
      <c r="AC699" s="194"/>
      <c r="AD699" s="194"/>
      <c r="AE699" s="194"/>
      <c r="AF699" s="194"/>
      <c r="AG699" s="194"/>
      <c r="AH699" s="194"/>
      <c r="AI699" s="194"/>
      <c r="AJ699" s="194"/>
      <c r="AK699" s="194"/>
      <c r="AL699" s="194"/>
      <c r="AM699" s="194"/>
      <c r="AN699" s="194"/>
      <c r="AO699" s="194"/>
      <c r="AP699" s="194"/>
      <c r="AQ699" s="194"/>
      <c r="AR699" s="194"/>
      <c r="AS699" s="194"/>
      <c r="AT699" s="194"/>
      <c r="AU699" s="194"/>
      <c r="AV699" s="194"/>
      <c r="AW699" s="194"/>
      <c r="AX699" s="194"/>
      <c r="AY699" s="194"/>
      <c r="AZ699" s="194"/>
    </row>
    <row r="700" spans="1:52" s="72" customFormat="1" ht="7.25" customHeight="1" thickBot="1" x14ac:dyDescent="0.4">
      <c r="A700" s="86" t="s">
        <v>256</v>
      </c>
      <c r="B700" s="197" t="s">
        <v>256</v>
      </c>
      <c r="N700" s="186"/>
      <c r="O700" s="186"/>
      <c r="P700" s="186"/>
      <c r="Q700" s="186"/>
      <c r="R700" s="186"/>
      <c r="S700" s="186"/>
      <c r="T700" s="186"/>
      <c r="U700" s="186"/>
      <c r="V700" s="186"/>
      <c r="W700" s="186"/>
      <c r="X700" s="186"/>
      <c r="Y700" s="186"/>
      <c r="Z700" s="186"/>
      <c r="AA700" s="186"/>
      <c r="AB700" s="186"/>
      <c r="AC700" s="186"/>
      <c r="AD700" s="186"/>
      <c r="AE700" s="186"/>
      <c r="AF700" s="186"/>
      <c r="AG700" s="186"/>
      <c r="AH700" s="186"/>
      <c r="AI700" s="186"/>
      <c r="AJ700" s="186"/>
      <c r="AK700" s="186"/>
      <c r="AL700" s="186"/>
      <c r="AM700" s="186"/>
      <c r="AN700" s="186"/>
      <c r="AO700" s="186"/>
      <c r="AP700" s="186"/>
      <c r="AQ700" s="186"/>
      <c r="AR700" s="186"/>
      <c r="AS700" s="186"/>
      <c r="AT700" s="186"/>
      <c r="AU700" s="186"/>
      <c r="AV700" s="186"/>
      <c r="AW700" s="186"/>
      <c r="AX700" s="186"/>
      <c r="AY700" s="186"/>
      <c r="AZ700" s="186"/>
    </row>
    <row r="701" spans="1:52" s="36" customFormat="1" ht="15" thickBot="1" x14ac:dyDescent="0.4">
      <c r="A701" s="85" t="s">
        <v>256</v>
      </c>
      <c r="B701" s="197" t="s">
        <v>256</v>
      </c>
      <c r="C701" s="33"/>
      <c r="D701" s="34"/>
      <c r="E701" s="34"/>
      <c r="F701" s="34"/>
      <c r="G701" s="34"/>
      <c r="H701" s="34"/>
      <c r="I701" s="34"/>
      <c r="J701" s="34"/>
      <c r="K701" s="34"/>
      <c r="L701" s="34"/>
      <c r="M701" s="35"/>
      <c r="N701" s="194"/>
      <c r="O701" s="194"/>
      <c r="P701" s="194"/>
      <c r="Q701" s="194"/>
      <c r="R701" s="194"/>
      <c r="S701" s="194"/>
      <c r="T701" s="194"/>
      <c r="U701" s="194"/>
      <c r="V701" s="194"/>
      <c r="W701" s="194"/>
      <c r="X701" s="194"/>
      <c r="Y701" s="194"/>
      <c r="Z701" s="194"/>
      <c r="AA701" s="194"/>
      <c r="AB701" s="194"/>
      <c r="AC701" s="194"/>
      <c r="AD701" s="194"/>
      <c r="AE701" s="194"/>
      <c r="AF701" s="194"/>
      <c r="AG701" s="194"/>
      <c r="AH701" s="194"/>
      <c r="AI701" s="194"/>
      <c r="AJ701" s="194"/>
      <c r="AK701" s="194"/>
      <c r="AL701" s="194"/>
      <c r="AM701" s="194"/>
      <c r="AN701" s="194"/>
      <c r="AO701" s="194"/>
      <c r="AP701" s="194"/>
      <c r="AQ701" s="194"/>
      <c r="AR701" s="194"/>
      <c r="AS701" s="194"/>
      <c r="AT701" s="194"/>
      <c r="AU701" s="194"/>
      <c r="AV701" s="194"/>
      <c r="AW701" s="194"/>
      <c r="AX701" s="194"/>
      <c r="AY701" s="194"/>
      <c r="AZ701" s="194"/>
    </row>
    <row r="702" spans="1:52" s="36" customFormat="1" ht="28.25" customHeight="1" thickBot="1" x14ac:dyDescent="0.5">
      <c r="A702" s="85" t="s">
        <v>256</v>
      </c>
      <c r="B702" s="197" t="s">
        <v>256</v>
      </c>
      <c r="C702" s="37"/>
      <c r="D702" s="211" t="s">
        <v>229</v>
      </c>
      <c r="E702" s="38"/>
      <c r="F702" s="38"/>
      <c r="G702" s="38"/>
      <c r="H702" s="38"/>
      <c r="I702" s="38"/>
      <c r="J702" s="39"/>
      <c r="K702" s="40"/>
      <c r="L702" s="40"/>
      <c r="M702" s="41"/>
      <c r="N702" s="42"/>
      <c r="O702" s="194"/>
      <c r="P702" s="194"/>
      <c r="Q702" s="194"/>
      <c r="R702" s="194"/>
      <c r="S702" s="194"/>
      <c r="T702" s="194"/>
      <c r="U702" s="194"/>
      <c r="V702" s="194"/>
      <c r="W702" s="194"/>
      <c r="X702" s="194"/>
      <c r="Y702" s="194"/>
      <c r="Z702" s="194"/>
      <c r="AA702" s="194"/>
      <c r="AB702" s="194"/>
      <c r="AC702" s="194"/>
      <c r="AD702" s="194"/>
      <c r="AE702" s="194"/>
      <c r="AF702" s="194"/>
      <c r="AG702" s="194"/>
      <c r="AH702" s="194"/>
      <c r="AI702" s="194"/>
      <c r="AJ702" s="194"/>
      <c r="AK702" s="194"/>
      <c r="AL702" s="194"/>
      <c r="AM702" s="194"/>
      <c r="AN702" s="194"/>
      <c r="AO702" s="194"/>
      <c r="AP702" s="194"/>
      <c r="AQ702" s="194"/>
      <c r="AR702" s="194"/>
      <c r="AS702" s="194"/>
      <c r="AT702" s="194"/>
      <c r="AU702" s="194"/>
      <c r="AV702" s="194"/>
      <c r="AW702" s="194"/>
      <c r="AX702" s="194"/>
      <c r="AY702" s="194"/>
      <c r="AZ702" s="194"/>
    </row>
    <row r="703" spans="1:52" s="36" customFormat="1" ht="15" thickBot="1" x14ac:dyDescent="0.4">
      <c r="A703" s="85" t="s">
        <v>256</v>
      </c>
      <c r="B703" s="197" t="s">
        <v>256</v>
      </c>
      <c r="C703" s="37"/>
      <c r="D703" s="43"/>
      <c r="E703" s="43"/>
      <c r="F703" s="43"/>
      <c r="G703" s="43"/>
      <c r="H703" s="43"/>
      <c r="I703" s="43"/>
      <c r="J703" s="43"/>
      <c r="K703" s="43"/>
      <c r="L703" s="43"/>
      <c r="M703" s="44"/>
      <c r="N703" s="194"/>
      <c r="O703" s="194"/>
      <c r="P703" s="194"/>
      <c r="Q703" s="194"/>
      <c r="R703" s="194"/>
      <c r="S703" s="194"/>
      <c r="T703" s="194"/>
      <c r="U703" s="194"/>
      <c r="V703" s="194"/>
      <c r="W703" s="194"/>
      <c r="X703" s="194"/>
      <c r="Y703" s="194"/>
      <c r="Z703" s="194"/>
      <c r="AA703" s="194"/>
      <c r="AB703" s="194"/>
      <c r="AC703" s="194" t="s">
        <v>405</v>
      </c>
      <c r="AD703" s="194"/>
      <c r="AE703" s="194"/>
      <c r="AF703" s="194"/>
      <c r="AG703" s="194"/>
      <c r="AH703" s="194"/>
      <c r="AI703" s="194"/>
      <c r="AJ703" s="194"/>
      <c r="AK703" s="194"/>
      <c r="AL703" s="194"/>
      <c r="AM703" s="194"/>
      <c r="AN703" s="194"/>
      <c r="AO703" s="194"/>
      <c r="AP703" s="194"/>
      <c r="AQ703" s="194"/>
      <c r="AR703" s="194"/>
      <c r="AS703" s="194"/>
      <c r="AT703" s="194"/>
      <c r="AU703" s="194"/>
      <c r="AV703" s="194"/>
      <c r="AW703" s="194"/>
      <c r="AX703" s="194"/>
      <c r="AY703" s="194"/>
      <c r="AZ703" s="194"/>
    </row>
    <row r="704" spans="1:52" s="36" customFormat="1" ht="8.4" customHeight="1" x14ac:dyDescent="0.35">
      <c r="A704" s="85" t="s">
        <v>256</v>
      </c>
      <c r="B704" s="197" t="s">
        <v>256</v>
      </c>
      <c r="C704" s="37"/>
      <c r="D704" s="33"/>
      <c r="E704" s="34"/>
      <c r="F704" s="34"/>
      <c r="G704" s="34"/>
      <c r="H704" s="34"/>
      <c r="I704" s="34"/>
      <c r="J704" s="34"/>
      <c r="K704" s="34"/>
      <c r="L704" s="35"/>
      <c r="M704" s="44"/>
      <c r="N704" s="194"/>
      <c r="O704" s="194"/>
      <c r="P704" s="194"/>
      <c r="Q704" s="194"/>
      <c r="R704" s="194"/>
      <c r="S704" s="194"/>
      <c r="T704" s="194"/>
      <c r="U704" s="194"/>
      <c r="V704" s="194"/>
      <c r="W704" s="194"/>
      <c r="X704" s="194"/>
      <c r="Y704" s="194"/>
      <c r="Z704" s="194"/>
      <c r="AA704" s="194"/>
      <c r="AB704" s="194"/>
      <c r="AC704" s="194"/>
      <c r="AD704" s="194"/>
      <c r="AE704" s="194"/>
      <c r="AF704" s="194"/>
      <c r="AG704" s="194"/>
      <c r="AH704" s="194"/>
      <c r="AI704" s="194"/>
      <c r="AJ704" s="194"/>
      <c r="AK704" s="194"/>
      <c r="AL704" s="194"/>
      <c r="AM704" s="194"/>
      <c r="AN704" s="194"/>
      <c r="AO704" s="194"/>
      <c r="AP704" s="194"/>
      <c r="AQ704" s="194"/>
      <c r="AR704" s="194"/>
      <c r="AS704" s="194"/>
      <c r="AT704" s="194"/>
      <c r="AU704" s="194"/>
      <c r="AV704" s="194"/>
      <c r="AW704" s="194"/>
      <c r="AX704" s="194"/>
      <c r="AY704" s="194"/>
      <c r="AZ704" s="194"/>
    </row>
    <row r="705" spans="1:52" s="36" customFormat="1" ht="18.5" x14ac:dyDescent="0.45">
      <c r="A705" s="85" t="s">
        <v>256</v>
      </c>
      <c r="B705" s="197" t="s">
        <v>256</v>
      </c>
      <c r="C705" s="37"/>
      <c r="D705" s="37"/>
      <c r="E705" s="45" t="s">
        <v>232</v>
      </c>
      <c r="F705" s="45"/>
      <c r="G705" s="45"/>
      <c r="H705" s="78" t="str">
        <f>IF(AND(G647=0),AC706,AC707)</f>
        <v>Not required</v>
      </c>
      <c r="I705" s="78"/>
      <c r="J705" s="78"/>
      <c r="K705" s="45"/>
      <c r="L705" s="44"/>
      <c r="M705" s="44"/>
      <c r="N705" s="194"/>
      <c r="O705" s="194"/>
      <c r="P705" s="194"/>
      <c r="Q705" s="194"/>
      <c r="R705" s="194"/>
      <c r="S705" s="194"/>
      <c r="T705" s="194"/>
      <c r="U705" s="194"/>
      <c r="V705" s="194"/>
      <c r="W705" s="194"/>
      <c r="X705" s="194"/>
      <c r="Y705" s="194"/>
      <c r="Z705" s="194"/>
      <c r="AA705" s="194"/>
      <c r="AB705" s="194"/>
      <c r="AC705" s="194" t="s">
        <v>237</v>
      </c>
      <c r="AD705" s="194"/>
      <c r="AE705" s="194"/>
      <c r="AF705" s="194"/>
      <c r="AG705" s="194"/>
      <c r="AH705" s="194"/>
      <c r="AI705" s="194"/>
      <c r="AJ705" s="194"/>
      <c r="AK705" s="194"/>
      <c r="AL705" s="194"/>
      <c r="AM705" s="194"/>
      <c r="AN705" s="194"/>
      <c r="AO705" s="194"/>
      <c r="AP705" s="194"/>
      <c r="AQ705" s="194"/>
      <c r="AR705" s="194"/>
      <c r="AS705" s="194"/>
      <c r="AT705" s="194"/>
      <c r="AU705" s="194"/>
      <c r="AV705" s="194"/>
      <c r="AW705" s="194"/>
      <c r="AX705" s="194"/>
      <c r="AY705" s="194"/>
      <c r="AZ705" s="194"/>
    </row>
    <row r="706" spans="1:52" s="36" customFormat="1" ht="18.5" x14ac:dyDescent="0.45">
      <c r="A706" s="85" t="s">
        <v>256</v>
      </c>
      <c r="B706" s="197" t="s">
        <v>256</v>
      </c>
      <c r="C706" s="37"/>
      <c r="D706" s="37"/>
      <c r="E706" s="45" t="s">
        <v>233</v>
      </c>
      <c r="F706" s="45"/>
      <c r="G706" s="45"/>
      <c r="H706" s="78" t="str">
        <f>IF(AND(G648=0),AC706,AC707)</f>
        <v>Not required</v>
      </c>
      <c r="I706" s="78"/>
      <c r="J706" s="78"/>
      <c r="K706" s="45"/>
      <c r="L706" s="44"/>
      <c r="M706" s="44"/>
      <c r="N706" s="194"/>
      <c r="O706" s="194"/>
      <c r="P706" s="194"/>
      <c r="Q706" s="194"/>
      <c r="R706" s="194"/>
      <c r="S706" s="194"/>
      <c r="T706" s="194"/>
      <c r="U706" s="194"/>
      <c r="V706" s="194"/>
      <c r="W706" s="194"/>
      <c r="X706" s="194"/>
      <c r="Y706" s="194"/>
      <c r="Z706" s="194"/>
      <c r="AA706" s="194"/>
      <c r="AB706" s="194"/>
      <c r="AC706" s="194" t="s">
        <v>230</v>
      </c>
      <c r="AD706" s="194"/>
      <c r="AE706" s="194"/>
      <c r="AF706" s="194"/>
      <c r="AG706" s="194"/>
      <c r="AH706" s="194"/>
      <c r="AI706" s="194"/>
      <c r="AJ706" s="194"/>
      <c r="AK706" s="194"/>
      <c r="AL706" s="194"/>
      <c r="AM706" s="194"/>
      <c r="AN706" s="194"/>
      <c r="AO706" s="194"/>
      <c r="AP706" s="194"/>
      <c r="AQ706" s="194"/>
      <c r="AR706" s="194"/>
      <c r="AS706" s="194"/>
      <c r="AT706" s="194"/>
      <c r="AU706" s="194"/>
      <c r="AV706" s="194"/>
      <c r="AW706" s="194"/>
      <c r="AX706" s="194"/>
      <c r="AY706" s="194"/>
      <c r="AZ706" s="194"/>
    </row>
    <row r="707" spans="1:52" s="36" customFormat="1" ht="18.5" x14ac:dyDescent="0.45">
      <c r="A707" s="86" t="s">
        <v>256</v>
      </c>
      <c r="B707" s="197" t="s">
        <v>256</v>
      </c>
      <c r="C707" s="37"/>
      <c r="D707" s="37"/>
      <c r="E707" s="45" t="s">
        <v>234</v>
      </c>
      <c r="F707" s="45"/>
      <c r="G707" s="45"/>
      <c r="H707" s="78" t="str">
        <f>IF(AND(G649=0),AC706,AC707)</f>
        <v>Not required</v>
      </c>
      <c r="I707" s="78"/>
      <c r="J707" s="78"/>
      <c r="K707" s="45"/>
      <c r="L707" s="44"/>
      <c r="M707" s="44"/>
      <c r="N707" s="194"/>
      <c r="O707" s="194"/>
      <c r="P707" s="194"/>
      <c r="Q707" s="194"/>
      <c r="R707" s="194"/>
      <c r="S707" s="194"/>
      <c r="T707" s="194"/>
      <c r="U707" s="194"/>
      <c r="V707" s="194"/>
      <c r="W707" s="194"/>
      <c r="X707" s="194"/>
      <c r="Y707" s="194"/>
      <c r="Z707" s="194"/>
      <c r="AA707" s="194"/>
      <c r="AB707" s="194"/>
      <c r="AC707" s="194" t="s">
        <v>231</v>
      </c>
      <c r="AD707" s="194"/>
      <c r="AE707" s="194"/>
      <c r="AF707" s="194"/>
      <c r="AG707" s="194"/>
      <c r="AH707" s="194"/>
      <c r="AI707" s="194"/>
      <c r="AJ707" s="194"/>
      <c r="AK707" s="194"/>
      <c r="AL707" s="194"/>
      <c r="AM707" s="194"/>
      <c r="AN707" s="194"/>
      <c r="AO707" s="194"/>
      <c r="AP707" s="194"/>
      <c r="AQ707" s="194"/>
      <c r="AR707" s="194"/>
      <c r="AS707" s="194"/>
      <c r="AT707" s="194"/>
      <c r="AU707" s="194"/>
      <c r="AV707" s="194"/>
      <c r="AW707" s="194"/>
      <c r="AX707" s="194"/>
      <c r="AY707" s="194"/>
      <c r="AZ707" s="194"/>
    </row>
    <row r="708" spans="1:52" s="36" customFormat="1" ht="18.5" x14ac:dyDescent="0.45">
      <c r="A708" s="86" t="s">
        <v>256</v>
      </c>
      <c r="B708" s="197" t="s">
        <v>256</v>
      </c>
      <c r="C708" s="37"/>
      <c r="D708" s="37"/>
      <c r="E708" s="49" t="s">
        <v>240</v>
      </c>
      <c r="F708" s="50"/>
      <c r="G708" s="51"/>
      <c r="H708" s="78" t="str">
        <f>IF(AND(G650=0),AC706,AG708)</f>
        <v>Not required</v>
      </c>
      <c r="I708" s="51"/>
      <c r="J708" s="51"/>
      <c r="K708" s="51"/>
      <c r="L708" s="44"/>
      <c r="M708" s="44"/>
      <c r="N708" s="194"/>
      <c r="O708" s="194"/>
      <c r="P708" s="194"/>
      <c r="Q708" s="194"/>
      <c r="R708" s="194"/>
      <c r="S708" s="194"/>
      <c r="T708" s="194"/>
      <c r="U708" s="194"/>
      <c r="V708" s="194"/>
      <c r="W708" s="194"/>
      <c r="X708" s="194"/>
      <c r="Y708" s="194"/>
      <c r="Z708" s="194"/>
      <c r="AA708" s="194"/>
      <c r="AB708" s="194"/>
      <c r="AC708" s="194">
        <f>G650*J650</f>
        <v>0</v>
      </c>
      <c r="AD708" s="194">
        <f>AC708/500</f>
        <v>0</v>
      </c>
      <c r="AE708" s="194">
        <f>ROUNDUP(AD708,0)</f>
        <v>0</v>
      </c>
      <c r="AF708" s="194"/>
      <c r="AG708" s="194" t="str">
        <f>_xlfn.CONCAT(AE708, " Bottle(s) Required")</f>
        <v>0 Bottle(s) Required</v>
      </c>
      <c r="AH708" s="194"/>
      <c r="AI708" s="194"/>
      <c r="AJ708" s="194"/>
      <c r="AK708" s="194"/>
      <c r="AL708" s="194"/>
      <c r="AM708" s="194"/>
      <c r="AN708" s="194"/>
      <c r="AO708" s="194"/>
      <c r="AP708" s="194"/>
      <c r="AQ708" s="194"/>
      <c r="AR708" s="194"/>
      <c r="AS708" s="194"/>
      <c r="AT708" s="194"/>
      <c r="AU708" s="194"/>
      <c r="AV708" s="194"/>
      <c r="AW708" s="194"/>
      <c r="AX708" s="194"/>
      <c r="AY708" s="194"/>
      <c r="AZ708" s="194"/>
    </row>
    <row r="709" spans="1:52" s="36" customFormat="1" ht="18.5" x14ac:dyDescent="0.45">
      <c r="A709" s="86" t="s">
        <v>256</v>
      </c>
      <c r="B709" s="197" t="s">
        <v>256</v>
      </c>
      <c r="C709" s="37"/>
      <c r="D709" s="37"/>
      <c r="E709" s="45" t="s">
        <v>235</v>
      </c>
      <c r="F709" s="45"/>
      <c r="G709" s="45"/>
      <c r="H709" s="78" t="str">
        <f>IF(AND(G651=0),AC706,AC707)</f>
        <v>Not required</v>
      </c>
      <c r="I709" s="78"/>
      <c r="J709" s="78"/>
      <c r="K709" s="45"/>
      <c r="L709" s="44"/>
      <c r="M709" s="44"/>
      <c r="N709" s="194"/>
      <c r="O709" s="194"/>
      <c r="P709" s="194"/>
      <c r="Q709" s="194"/>
      <c r="R709" s="194"/>
      <c r="S709" s="194"/>
      <c r="T709" s="194"/>
      <c r="U709" s="194"/>
      <c r="V709" s="194"/>
      <c r="W709" s="194"/>
      <c r="X709" s="194"/>
      <c r="Y709" s="194"/>
      <c r="Z709" s="194"/>
      <c r="AA709" s="194"/>
      <c r="AB709" s="194"/>
      <c r="AC709" s="194"/>
      <c r="AD709" s="194"/>
      <c r="AE709" s="194"/>
      <c r="AF709" s="194"/>
      <c r="AG709" s="194"/>
      <c r="AH709" s="194"/>
      <c r="AI709" s="194"/>
      <c r="AJ709" s="194"/>
      <c r="AK709" s="194"/>
      <c r="AL709" s="194"/>
      <c r="AM709" s="194"/>
      <c r="AN709" s="194"/>
      <c r="AO709" s="194"/>
      <c r="AP709" s="194"/>
      <c r="AQ709" s="194"/>
      <c r="AR709" s="194"/>
      <c r="AS709" s="194"/>
      <c r="AT709" s="194"/>
      <c r="AU709" s="194"/>
      <c r="AV709" s="194"/>
      <c r="AW709" s="194"/>
      <c r="AX709" s="194"/>
      <c r="AY709" s="194"/>
      <c r="AZ709" s="194"/>
    </row>
    <row r="710" spans="1:52" s="36" customFormat="1" ht="18.5" x14ac:dyDescent="0.45">
      <c r="A710" s="86" t="s">
        <v>256</v>
      </c>
      <c r="B710" s="197" t="s">
        <v>256</v>
      </c>
      <c r="C710" s="37"/>
      <c r="D710" s="37"/>
      <c r="E710" s="49" t="s">
        <v>241</v>
      </c>
      <c r="F710" s="50"/>
      <c r="G710" s="51"/>
      <c r="H710" s="78" t="str">
        <f>IF(AND(G652=0),AC706,AG710)</f>
        <v>Not required</v>
      </c>
      <c r="I710" s="51"/>
      <c r="J710" s="51"/>
      <c r="K710" s="51"/>
      <c r="L710" s="44"/>
      <c r="M710" s="44"/>
      <c r="N710" s="194"/>
      <c r="O710" s="194"/>
      <c r="P710" s="194"/>
      <c r="Q710" s="194"/>
      <c r="R710" s="194"/>
      <c r="S710" s="194"/>
      <c r="T710" s="194"/>
      <c r="U710" s="194"/>
      <c r="V710" s="194"/>
      <c r="W710" s="194"/>
      <c r="X710" s="194"/>
      <c r="Y710" s="194"/>
      <c r="Z710" s="194"/>
      <c r="AA710" s="194"/>
      <c r="AB710" s="194"/>
      <c r="AC710" s="194">
        <f>G652*J652</f>
        <v>0</v>
      </c>
      <c r="AD710" s="194">
        <f>AC710/500</f>
        <v>0</v>
      </c>
      <c r="AE710" s="194">
        <f>ROUNDUP(AD710,0)</f>
        <v>0</v>
      </c>
      <c r="AF710" s="194"/>
      <c r="AG710" s="194" t="str">
        <f t="shared" ref="AG710" si="1">_xlfn.CONCAT(AE710, " Bottle(s) Required")</f>
        <v>0 Bottle(s) Required</v>
      </c>
      <c r="AH710" s="194"/>
      <c r="AI710" s="194"/>
      <c r="AJ710" s="194"/>
      <c r="AK710" s="194"/>
      <c r="AL710" s="194"/>
      <c r="AM710" s="194"/>
      <c r="AN710" s="194"/>
      <c r="AO710" s="194"/>
      <c r="AP710" s="194"/>
      <c r="AQ710" s="194"/>
      <c r="AR710" s="194"/>
      <c r="AS710" s="194"/>
      <c r="AT710" s="194"/>
      <c r="AU710" s="194"/>
      <c r="AV710" s="194"/>
      <c r="AW710" s="194"/>
      <c r="AX710" s="194"/>
      <c r="AY710" s="194"/>
      <c r="AZ710" s="194"/>
    </row>
    <row r="711" spans="1:52" s="36" customFormat="1" ht="18.5" x14ac:dyDescent="0.45">
      <c r="A711" s="86" t="s">
        <v>256</v>
      </c>
      <c r="B711" s="197" t="s">
        <v>256</v>
      </c>
      <c r="C711" s="37"/>
      <c r="D711" s="37"/>
      <c r="E711" s="49" t="s">
        <v>242</v>
      </c>
      <c r="F711" s="50"/>
      <c r="G711" s="51"/>
      <c r="H711" s="78" t="str">
        <f>IF(AND(G653=0),AC706,AG711)</f>
        <v>Not required</v>
      </c>
      <c r="I711" s="51"/>
      <c r="J711" s="51"/>
      <c r="K711" s="51"/>
      <c r="L711" s="44"/>
      <c r="M711" s="44"/>
      <c r="N711" s="194"/>
      <c r="O711" s="194"/>
      <c r="P711" s="194"/>
      <c r="Q711" s="194"/>
      <c r="R711" s="194"/>
      <c r="S711" s="194"/>
      <c r="T711" s="194"/>
      <c r="U711" s="194"/>
      <c r="V711" s="194"/>
      <c r="W711" s="194"/>
      <c r="X711" s="194"/>
      <c r="Y711" s="194"/>
      <c r="Z711" s="194"/>
      <c r="AA711" s="194"/>
      <c r="AB711" s="194"/>
      <c r="AC711" s="194">
        <f>G653*J653</f>
        <v>0</v>
      </c>
      <c r="AD711" s="194">
        <f>AC711/500</f>
        <v>0</v>
      </c>
      <c r="AE711" s="194">
        <f>ROUNDUP(AD711,0)</f>
        <v>0</v>
      </c>
      <c r="AF711" s="194"/>
      <c r="AG711" s="194" t="str">
        <f t="shared" ref="AG711" si="2">_xlfn.CONCAT(AE711, " Bottle(s) Required")</f>
        <v>0 Bottle(s) Required</v>
      </c>
      <c r="AH711" s="194"/>
      <c r="AI711" s="194"/>
      <c r="AJ711" s="194"/>
      <c r="AK711" s="194"/>
      <c r="AL711" s="194"/>
      <c r="AM711" s="194"/>
      <c r="AN711" s="194"/>
      <c r="AO711" s="194"/>
      <c r="AP711" s="194"/>
      <c r="AQ711" s="194"/>
      <c r="AR711" s="194"/>
      <c r="AS711" s="194"/>
      <c r="AT711" s="194"/>
      <c r="AU711" s="194"/>
      <c r="AV711" s="194"/>
      <c r="AW711" s="194"/>
      <c r="AX711" s="194"/>
      <c r="AY711" s="194"/>
      <c r="AZ711" s="194"/>
    </row>
    <row r="712" spans="1:52" s="36" customFormat="1" ht="18.5" x14ac:dyDescent="0.45">
      <c r="A712" s="86" t="s">
        <v>256</v>
      </c>
      <c r="B712" s="197" t="s">
        <v>256</v>
      </c>
      <c r="C712" s="37"/>
      <c r="D712" s="37"/>
      <c r="E712" s="49" t="s">
        <v>243</v>
      </c>
      <c r="F712" s="50"/>
      <c r="G712" s="51"/>
      <c r="H712" s="78" t="e">
        <f>IF(AND(G654=0),AC707,AG712)</f>
        <v>#VALUE!</v>
      </c>
      <c r="I712" s="51"/>
      <c r="J712" s="51"/>
      <c r="K712" s="51"/>
      <c r="L712" s="44"/>
      <c r="M712" s="44"/>
      <c r="N712" s="194"/>
      <c r="O712" s="194"/>
      <c r="P712" s="194"/>
      <c r="Q712" s="194"/>
      <c r="R712" s="194"/>
      <c r="S712" s="194"/>
      <c r="T712" s="194"/>
      <c r="U712" s="194"/>
      <c r="V712" s="194"/>
      <c r="W712" s="194"/>
      <c r="X712" s="194"/>
      <c r="Y712" s="194"/>
      <c r="Z712" s="194"/>
      <c r="AA712" s="194"/>
      <c r="AB712" s="194"/>
      <c r="AC712" s="194" t="e">
        <f>G655*J655</f>
        <v>#VALUE!</v>
      </c>
      <c r="AD712" s="194" t="e">
        <f>AC712/500</f>
        <v>#VALUE!</v>
      </c>
      <c r="AE712" s="194" t="e">
        <f>ROUNDUP(AD712,0)</f>
        <v>#VALUE!</v>
      </c>
      <c r="AF712" s="194"/>
      <c r="AG712" s="194" t="e">
        <f t="shared" ref="AG712" si="3">_xlfn.CONCAT(AE712, " Bottle(s) Required")</f>
        <v>#VALUE!</v>
      </c>
      <c r="AH712" s="194"/>
      <c r="AI712" s="194"/>
      <c r="AJ712" s="194"/>
      <c r="AK712" s="194"/>
      <c r="AL712" s="194"/>
      <c r="AM712" s="194"/>
      <c r="AN712" s="194"/>
      <c r="AO712" s="194"/>
      <c r="AP712" s="194"/>
      <c r="AQ712" s="194"/>
      <c r="AR712" s="194"/>
      <c r="AS712" s="194"/>
      <c r="AT712" s="194"/>
      <c r="AU712" s="194"/>
      <c r="AV712" s="194"/>
      <c r="AW712" s="194"/>
      <c r="AX712" s="194"/>
      <c r="AY712" s="194"/>
      <c r="AZ712" s="194"/>
    </row>
    <row r="713" spans="1:52" s="36" customFormat="1" ht="18.5" x14ac:dyDescent="0.45">
      <c r="A713" s="86" t="s">
        <v>256</v>
      </c>
      <c r="B713" s="197" t="s">
        <v>256</v>
      </c>
      <c r="C713" s="37"/>
      <c r="D713" s="37"/>
      <c r="E713" s="49" t="s">
        <v>236</v>
      </c>
      <c r="F713" s="50"/>
      <c r="G713" s="51"/>
      <c r="H713" s="78" t="s">
        <v>231</v>
      </c>
      <c r="I713" s="51"/>
      <c r="J713" s="51"/>
      <c r="K713" s="51"/>
      <c r="L713" s="61"/>
      <c r="M713" s="44"/>
      <c r="N713" s="194"/>
      <c r="O713" s="194"/>
      <c r="P713" s="194"/>
      <c r="Q713" s="194"/>
      <c r="R713" s="194"/>
      <c r="S713" s="194"/>
      <c r="T713" s="194"/>
      <c r="U713" s="194"/>
      <c r="V713" s="194"/>
      <c r="W713" s="194"/>
      <c r="X713" s="194"/>
      <c r="Y713" s="194"/>
      <c r="Z713" s="194"/>
      <c r="AA713" s="194"/>
      <c r="AB713" s="194"/>
      <c r="AC713" s="194"/>
      <c r="AD713" s="194"/>
      <c r="AE713" s="194"/>
      <c r="AF713" s="194"/>
      <c r="AG713" s="194"/>
      <c r="AH713" s="194"/>
      <c r="AI713" s="194"/>
      <c r="AJ713" s="194"/>
      <c r="AK713" s="194"/>
      <c r="AL713" s="194"/>
      <c r="AM713" s="194"/>
      <c r="AN713" s="194"/>
      <c r="AO713" s="194"/>
      <c r="AP713" s="194"/>
      <c r="AQ713" s="194"/>
      <c r="AR713" s="194"/>
      <c r="AS713" s="194"/>
      <c r="AT713" s="194"/>
      <c r="AU713" s="194"/>
      <c r="AV713" s="194"/>
      <c r="AW713" s="194"/>
      <c r="AX713" s="194"/>
      <c r="AY713" s="194"/>
      <c r="AZ713" s="194"/>
    </row>
    <row r="714" spans="1:52" s="36" customFormat="1" ht="18.5" x14ac:dyDescent="0.45">
      <c r="A714" s="86" t="s">
        <v>256</v>
      </c>
      <c r="B714" s="197" t="s">
        <v>256</v>
      </c>
      <c r="C714" s="37"/>
      <c r="D714" s="37"/>
      <c r="E714" s="49" t="s">
        <v>244</v>
      </c>
      <c r="F714" s="50"/>
      <c r="G714" s="51"/>
      <c r="H714" s="78" t="str">
        <f>IF(AND(G668=0),AC706,AG714)</f>
        <v>Not required</v>
      </c>
      <c r="I714" s="51"/>
      <c r="J714" s="51"/>
      <c r="K714" s="51"/>
      <c r="L714" s="61"/>
      <c r="M714" s="44"/>
      <c r="N714" s="194"/>
      <c r="O714" s="194"/>
      <c r="P714" s="194"/>
      <c r="Q714" s="194"/>
      <c r="R714" s="194"/>
      <c r="S714" s="194"/>
      <c r="T714" s="194"/>
      <c r="U714" s="194"/>
      <c r="V714" s="194"/>
      <c r="W714" s="194"/>
      <c r="X714" s="194"/>
      <c r="Y714" s="194"/>
      <c r="Z714" s="194"/>
      <c r="AA714" s="194"/>
      <c r="AB714" s="194"/>
      <c r="AC714" s="194">
        <f>G668*J668</f>
        <v>0</v>
      </c>
      <c r="AD714" s="194">
        <f t="shared" ref="AD714:AD716" si="4">AC714/500</f>
        <v>0</v>
      </c>
      <c r="AE714" s="194">
        <f t="shared" ref="AE714:AE716" si="5">ROUNDUP(AD714,0)</f>
        <v>0</v>
      </c>
      <c r="AF714" s="194"/>
      <c r="AG714" s="194" t="str">
        <f t="shared" ref="AG714" si="6">_xlfn.CONCAT(AE714, " Bottle(s) Required")</f>
        <v>0 Bottle(s) Required</v>
      </c>
      <c r="AH714" s="194"/>
      <c r="AI714" s="194"/>
      <c r="AJ714" s="194"/>
      <c r="AK714" s="194"/>
      <c r="AL714" s="194"/>
      <c r="AM714" s="194"/>
      <c r="AN714" s="194"/>
      <c r="AO714" s="194"/>
      <c r="AP714" s="194"/>
      <c r="AQ714" s="194"/>
      <c r="AR714" s="194"/>
      <c r="AS714" s="194"/>
      <c r="AT714" s="194"/>
      <c r="AU714" s="194"/>
      <c r="AV714" s="194"/>
      <c r="AW714" s="194"/>
      <c r="AX714" s="194"/>
      <c r="AY714" s="194"/>
      <c r="AZ714" s="194"/>
    </row>
    <row r="715" spans="1:52" s="36" customFormat="1" ht="18.5" x14ac:dyDescent="0.45">
      <c r="A715" s="86" t="s">
        <v>256</v>
      </c>
      <c r="B715" s="197" t="s">
        <v>256</v>
      </c>
      <c r="C715" s="37"/>
      <c r="D715" s="37"/>
      <c r="E715" s="49" t="s">
        <v>245</v>
      </c>
      <c r="F715" s="50"/>
      <c r="G715" s="51"/>
      <c r="H715" s="78" t="str">
        <f>IF(AND(G669=0),AC706,AG715)</f>
        <v>Not required</v>
      </c>
      <c r="I715" s="51"/>
      <c r="J715" s="51"/>
      <c r="K715" s="51"/>
      <c r="L715" s="61"/>
      <c r="M715" s="44"/>
      <c r="N715" s="194"/>
      <c r="O715" s="194"/>
      <c r="P715" s="194"/>
      <c r="Q715" s="194"/>
      <c r="R715" s="194"/>
      <c r="S715" s="194"/>
      <c r="T715" s="194"/>
      <c r="U715" s="194"/>
      <c r="V715" s="194"/>
      <c r="W715" s="194"/>
      <c r="X715" s="194"/>
      <c r="Y715" s="194"/>
      <c r="Z715" s="194"/>
      <c r="AA715" s="194"/>
      <c r="AB715" s="194"/>
      <c r="AC715" s="194">
        <f>G669*J669</f>
        <v>0</v>
      </c>
      <c r="AD715" s="194">
        <f t="shared" si="4"/>
        <v>0</v>
      </c>
      <c r="AE715" s="194">
        <f t="shared" si="5"/>
        <v>0</v>
      </c>
      <c r="AF715" s="194"/>
      <c r="AG715" s="194" t="str">
        <f t="shared" ref="AG715" si="7">_xlfn.CONCAT(AE715, " Bottle(s) Required")</f>
        <v>0 Bottle(s) Required</v>
      </c>
      <c r="AH715" s="194"/>
      <c r="AI715" s="194"/>
      <c r="AJ715" s="194"/>
      <c r="AK715" s="194"/>
      <c r="AL715" s="194"/>
      <c r="AM715" s="194"/>
      <c r="AN715" s="194"/>
      <c r="AO715" s="194"/>
      <c r="AP715" s="194"/>
      <c r="AQ715" s="194"/>
      <c r="AR715" s="194"/>
      <c r="AS715" s="194"/>
      <c r="AT715" s="194"/>
      <c r="AU715" s="194"/>
      <c r="AV715" s="194"/>
      <c r="AW715" s="194"/>
      <c r="AX715" s="194"/>
      <c r="AY715" s="194"/>
      <c r="AZ715" s="194"/>
    </row>
    <row r="716" spans="1:52" s="36" customFormat="1" ht="18.5" x14ac:dyDescent="0.45">
      <c r="A716" s="86" t="s">
        <v>256</v>
      </c>
      <c r="B716" s="197" t="s">
        <v>256</v>
      </c>
      <c r="C716" s="37"/>
      <c r="D716" s="37"/>
      <c r="E716" s="49" t="s">
        <v>246</v>
      </c>
      <c r="F716" s="50"/>
      <c r="G716" s="51"/>
      <c r="H716" s="78" t="str">
        <f>IF(AND(G670=0),AC706,AG716)</f>
        <v>Not required</v>
      </c>
      <c r="I716" s="51"/>
      <c r="J716" s="51"/>
      <c r="K716" s="51"/>
      <c r="L716" s="61"/>
      <c r="M716" s="44"/>
      <c r="N716" s="194"/>
      <c r="O716" s="194"/>
      <c r="P716" s="194"/>
      <c r="Q716" s="194"/>
      <c r="R716" s="194"/>
      <c r="S716" s="194"/>
      <c r="T716" s="194"/>
      <c r="U716" s="194"/>
      <c r="V716" s="194"/>
      <c r="W716" s="194"/>
      <c r="X716" s="194"/>
      <c r="Y716" s="194"/>
      <c r="Z716" s="194"/>
      <c r="AA716" s="194"/>
      <c r="AB716" s="194"/>
      <c r="AC716" s="194">
        <f>G670*J670</f>
        <v>0</v>
      </c>
      <c r="AD716" s="194">
        <f t="shared" si="4"/>
        <v>0</v>
      </c>
      <c r="AE716" s="194">
        <f t="shared" si="5"/>
        <v>0</v>
      </c>
      <c r="AF716" s="194"/>
      <c r="AG716" s="194" t="str">
        <f t="shared" ref="AG716" si="8">_xlfn.CONCAT(AE716, " Bottle(s) Required")</f>
        <v>0 Bottle(s) Required</v>
      </c>
      <c r="AH716" s="194"/>
      <c r="AI716" s="194"/>
      <c r="AJ716" s="194"/>
      <c r="AK716" s="194"/>
      <c r="AL716" s="194"/>
      <c r="AM716" s="194"/>
      <c r="AN716" s="194"/>
      <c r="AO716" s="194"/>
      <c r="AP716" s="194"/>
      <c r="AQ716" s="194"/>
      <c r="AR716" s="194"/>
      <c r="AS716" s="194"/>
      <c r="AT716" s="194"/>
      <c r="AU716" s="194"/>
      <c r="AV716" s="194"/>
      <c r="AW716" s="194"/>
      <c r="AX716" s="194"/>
      <c r="AY716" s="194"/>
      <c r="AZ716" s="194"/>
    </row>
    <row r="717" spans="1:52" s="36" customFormat="1" ht="18.5" x14ac:dyDescent="0.45">
      <c r="A717" s="86" t="s">
        <v>256</v>
      </c>
      <c r="B717" s="197" t="s">
        <v>256</v>
      </c>
      <c r="C717" s="37"/>
      <c r="D717" s="37"/>
      <c r="E717" s="49" t="s">
        <v>247</v>
      </c>
      <c r="F717" s="50"/>
      <c r="G717" s="51"/>
      <c r="H717" s="78" t="str">
        <f>IF(AND(G671=0),AC706,AC705)</f>
        <v>Not required</v>
      </c>
      <c r="I717" s="51"/>
      <c r="J717" s="51"/>
      <c r="K717" s="51"/>
      <c r="L717" s="61"/>
      <c r="M717" s="44"/>
      <c r="N717" s="194"/>
      <c r="O717" s="194"/>
      <c r="P717" s="194"/>
      <c r="Q717" s="194"/>
      <c r="R717" s="194"/>
      <c r="S717" s="194"/>
      <c r="T717" s="194"/>
      <c r="U717" s="194"/>
      <c r="V717" s="194"/>
      <c r="W717" s="194"/>
      <c r="X717" s="194"/>
      <c r="Y717" s="194"/>
      <c r="Z717" s="194"/>
      <c r="AA717" s="194"/>
      <c r="AB717" s="194"/>
      <c r="AC717" s="194"/>
      <c r="AD717" s="194"/>
      <c r="AE717" s="194"/>
      <c r="AF717" s="194"/>
      <c r="AG717" s="194"/>
      <c r="AH717" s="194"/>
      <c r="AI717" s="194"/>
      <c r="AJ717" s="194"/>
      <c r="AK717" s="194"/>
      <c r="AL717" s="194"/>
      <c r="AM717" s="194"/>
      <c r="AN717" s="194"/>
      <c r="AO717" s="194"/>
      <c r="AP717" s="194"/>
      <c r="AQ717" s="194"/>
      <c r="AR717" s="194"/>
      <c r="AS717" s="194"/>
      <c r="AT717" s="194"/>
      <c r="AU717" s="194"/>
      <c r="AV717" s="194"/>
      <c r="AW717" s="194"/>
      <c r="AX717" s="194"/>
      <c r="AY717" s="194"/>
      <c r="AZ717" s="194"/>
    </row>
    <row r="718" spans="1:52" s="36" customFormat="1" ht="18.5" x14ac:dyDescent="0.45">
      <c r="A718" s="86" t="s">
        <v>256</v>
      </c>
      <c r="B718" s="197" t="s">
        <v>256</v>
      </c>
      <c r="C718" s="37"/>
      <c r="D718" s="37"/>
      <c r="E718" s="49" t="s">
        <v>403</v>
      </c>
      <c r="F718" s="50"/>
      <c r="G718" s="51"/>
      <c r="H718" s="78" t="str">
        <f>IF(AND(G673=0),AC706,AC705)</f>
        <v>Not required</v>
      </c>
      <c r="I718" s="51"/>
      <c r="J718" s="51"/>
      <c r="K718" s="51"/>
      <c r="L718" s="61"/>
      <c r="M718" s="44"/>
      <c r="N718" s="194"/>
      <c r="O718" s="194"/>
      <c r="P718" s="194"/>
      <c r="Q718" s="194"/>
      <c r="R718" s="194"/>
      <c r="S718" s="194"/>
      <c r="T718" s="194"/>
      <c r="U718" s="194"/>
      <c r="V718" s="194"/>
      <c r="W718" s="194"/>
      <c r="X718" s="194"/>
      <c r="Y718" s="194"/>
      <c r="Z718" s="194"/>
      <c r="AA718" s="194"/>
      <c r="AB718" s="194"/>
      <c r="AC718" s="194"/>
      <c r="AD718" s="194"/>
      <c r="AE718" s="194"/>
      <c r="AF718" s="194"/>
      <c r="AG718" s="194"/>
      <c r="AH718" s="194"/>
      <c r="AI718" s="194"/>
      <c r="AJ718" s="194"/>
      <c r="AK718" s="194"/>
      <c r="AL718" s="194"/>
      <c r="AM718" s="194"/>
      <c r="AN718" s="194"/>
      <c r="AO718" s="194"/>
      <c r="AP718" s="194"/>
      <c r="AQ718" s="194"/>
      <c r="AR718" s="194"/>
      <c r="AS718" s="194"/>
      <c r="AT718" s="194"/>
      <c r="AU718" s="194"/>
      <c r="AV718" s="194"/>
      <c r="AW718" s="194"/>
      <c r="AX718" s="194"/>
      <c r="AY718" s="194"/>
      <c r="AZ718" s="194"/>
    </row>
    <row r="719" spans="1:52" s="36" customFormat="1" ht="18.5" x14ac:dyDescent="0.45">
      <c r="A719" s="86" t="s">
        <v>256</v>
      </c>
      <c r="B719" s="197" t="s">
        <v>256</v>
      </c>
      <c r="C719" s="37"/>
      <c r="D719" s="37"/>
      <c r="E719" s="49" t="s">
        <v>248</v>
      </c>
      <c r="F719" s="50"/>
      <c r="G719" s="51"/>
      <c r="H719" s="78" t="str">
        <f>IF(AND(G675=0),AC706,AC705)</f>
        <v>Not required</v>
      </c>
      <c r="I719" s="51"/>
      <c r="J719" s="51"/>
      <c r="K719" s="51"/>
      <c r="L719" s="61"/>
      <c r="M719" s="44"/>
      <c r="N719" s="194"/>
      <c r="O719" s="194"/>
      <c r="P719" s="194"/>
      <c r="Q719" s="194"/>
      <c r="R719" s="194"/>
      <c r="S719" s="194"/>
      <c r="T719" s="194"/>
      <c r="U719" s="194"/>
      <c r="V719" s="194"/>
      <c r="W719" s="194"/>
      <c r="X719" s="194"/>
      <c r="Y719" s="194"/>
      <c r="Z719" s="194"/>
      <c r="AA719" s="194"/>
      <c r="AB719" s="194"/>
      <c r="AC719" s="194"/>
      <c r="AD719" s="194"/>
      <c r="AE719" s="194"/>
      <c r="AF719" s="194"/>
      <c r="AG719" s="194"/>
      <c r="AH719" s="194"/>
      <c r="AI719" s="194"/>
      <c r="AJ719" s="194"/>
      <c r="AK719" s="194"/>
      <c r="AL719" s="194"/>
      <c r="AM719" s="194"/>
      <c r="AN719" s="194"/>
      <c r="AO719" s="194"/>
      <c r="AP719" s="194"/>
      <c r="AQ719" s="194"/>
      <c r="AR719" s="194"/>
      <c r="AS719" s="194"/>
      <c r="AT719" s="194"/>
      <c r="AU719" s="194"/>
      <c r="AV719" s="194"/>
      <c r="AW719" s="194"/>
      <c r="AX719" s="194"/>
      <c r="AY719" s="194"/>
      <c r="AZ719" s="194"/>
    </row>
    <row r="720" spans="1:52" s="36" customFormat="1" ht="18.5" x14ac:dyDescent="0.45">
      <c r="A720" s="86" t="s">
        <v>256</v>
      </c>
      <c r="B720" s="197" t="s">
        <v>256</v>
      </c>
      <c r="C720" s="37"/>
      <c r="D720" s="37"/>
      <c r="E720" s="49" t="s">
        <v>249</v>
      </c>
      <c r="F720" s="50"/>
      <c r="G720" s="51"/>
      <c r="H720" s="78" t="str">
        <f>IF(AND(G677=0),AC706,AC705)</f>
        <v>Not required</v>
      </c>
      <c r="I720" s="51"/>
      <c r="J720" s="51"/>
      <c r="K720" s="51"/>
      <c r="L720" s="61"/>
      <c r="M720" s="44"/>
      <c r="N720" s="194"/>
      <c r="O720" s="194"/>
      <c r="P720" s="194"/>
      <c r="Q720" s="194"/>
      <c r="R720" s="194"/>
      <c r="S720" s="194"/>
      <c r="T720" s="194"/>
      <c r="U720" s="194"/>
      <c r="V720" s="194"/>
      <c r="W720" s="194"/>
      <c r="X720" s="194"/>
      <c r="Y720" s="194"/>
      <c r="Z720" s="194"/>
      <c r="AA720" s="194"/>
      <c r="AB720" s="194"/>
      <c r="AC720" s="194"/>
      <c r="AD720" s="194"/>
      <c r="AE720" s="194"/>
      <c r="AF720" s="194"/>
      <c r="AG720" s="194"/>
      <c r="AH720" s="194"/>
      <c r="AI720" s="194"/>
      <c r="AJ720" s="194"/>
      <c r="AK720" s="194"/>
      <c r="AL720" s="194"/>
      <c r="AM720" s="194"/>
      <c r="AN720" s="194"/>
      <c r="AO720" s="194"/>
      <c r="AP720" s="194"/>
      <c r="AQ720" s="194"/>
      <c r="AR720" s="194"/>
      <c r="AS720" s="194"/>
      <c r="AT720" s="194"/>
      <c r="AU720" s="194"/>
      <c r="AV720" s="194"/>
      <c r="AW720" s="194"/>
      <c r="AX720" s="194"/>
      <c r="AY720" s="194"/>
      <c r="AZ720" s="194"/>
    </row>
    <row r="721" spans="1:52" s="36" customFormat="1" ht="18.5" x14ac:dyDescent="0.45">
      <c r="A721" s="86" t="s">
        <v>256</v>
      </c>
      <c r="B721" s="197" t="s">
        <v>256</v>
      </c>
      <c r="C721" s="37"/>
      <c r="D721" s="37"/>
      <c r="E721" s="49" t="s">
        <v>262</v>
      </c>
      <c r="F721" s="50"/>
      <c r="G721" s="51"/>
      <c r="H721" s="78" t="str">
        <f>IF(AND(G546&gt;=2),AC706,AC707)</f>
        <v>Not required</v>
      </c>
      <c r="I721" s="51"/>
      <c r="J721" s="51"/>
      <c r="K721" s="51"/>
      <c r="L721" s="61"/>
      <c r="M721" s="4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4"/>
      <c r="AM721" s="194"/>
      <c r="AN721" s="194"/>
      <c r="AO721" s="194"/>
      <c r="AP721" s="194"/>
      <c r="AQ721" s="194"/>
      <c r="AR721" s="194"/>
      <c r="AS721" s="194"/>
      <c r="AT721" s="194"/>
      <c r="AU721" s="194"/>
      <c r="AV721" s="194"/>
      <c r="AW721" s="194"/>
      <c r="AX721" s="194"/>
      <c r="AY721" s="194"/>
      <c r="AZ721" s="194"/>
    </row>
    <row r="722" spans="1:52" s="36" customFormat="1" ht="18.5" x14ac:dyDescent="0.45">
      <c r="A722" s="86" t="s">
        <v>256</v>
      </c>
      <c r="B722" s="197" t="s">
        <v>256</v>
      </c>
      <c r="C722" s="37"/>
      <c r="D722" s="37"/>
      <c r="E722" s="49" t="s">
        <v>250</v>
      </c>
      <c r="F722" s="50"/>
      <c r="G722" s="51"/>
      <c r="H722" s="78" t="str">
        <f>IF(AND(G684=0),AC706,AG722)</f>
        <v>Not required</v>
      </c>
      <c r="I722" s="51"/>
      <c r="J722" s="51"/>
      <c r="K722" s="51"/>
      <c r="L722" s="61"/>
      <c r="M722" s="44"/>
      <c r="N722" s="194"/>
      <c r="O722" s="194"/>
      <c r="P722" s="194"/>
      <c r="Q722" s="194"/>
      <c r="R722" s="194"/>
      <c r="S722" s="194"/>
      <c r="T722" s="194"/>
      <c r="U722" s="194"/>
      <c r="V722" s="194"/>
      <c r="W722" s="194"/>
      <c r="X722" s="194"/>
      <c r="Y722" s="194"/>
      <c r="Z722" s="194"/>
      <c r="AA722" s="194"/>
      <c r="AB722" s="194"/>
      <c r="AC722" s="194">
        <f>G684*J684</f>
        <v>0</v>
      </c>
      <c r="AD722" s="194">
        <f t="shared" ref="AD722" si="9">AC722/500</f>
        <v>0</v>
      </c>
      <c r="AE722" s="194">
        <f t="shared" ref="AE722" si="10">ROUNDUP(AD722,0)</f>
        <v>0</v>
      </c>
      <c r="AF722" s="194"/>
      <c r="AG722" s="194" t="str">
        <f t="shared" ref="AG722" si="11">_xlfn.CONCAT(AE722, " Bottle(s) Required")</f>
        <v>0 Bottle(s) Required</v>
      </c>
      <c r="AH722" s="194"/>
      <c r="AI722" s="194"/>
      <c r="AJ722" s="194"/>
      <c r="AK722" s="194"/>
      <c r="AL722" s="194"/>
      <c r="AM722" s="194"/>
      <c r="AN722" s="194"/>
      <c r="AO722" s="194"/>
      <c r="AP722" s="194"/>
      <c r="AQ722" s="194"/>
      <c r="AR722" s="194"/>
      <c r="AS722" s="194"/>
      <c r="AT722" s="194"/>
      <c r="AU722" s="194"/>
      <c r="AV722" s="194"/>
      <c r="AW722" s="194"/>
      <c r="AX722" s="194"/>
      <c r="AY722" s="194"/>
      <c r="AZ722" s="194"/>
    </row>
    <row r="723" spans="1:52" s="36" customFormat="1" ht="18.5" x14ac:dyDescent="0.45">
      <c r="A723" s="86" t="s">
        <v>256</v>
      </c>
      <c r="B723" s="197" t="s">
        <v>256</v>
      </c>
      <c r="C723" s="37"/>
      <c r="D723" s="37"/>
      <c r="E723" s="49" t="s">
        <v>404</v>
      </c>
      <c r="F723" s="50"/>
      <c r="G723" s="51"/>
      <c r="H723" s="78" t="str">
        <f>IF(AND(G691=0),AC706,AC703)</f>
        <v>Not required</v>
      </c>
      <c r="I723" s="51"/>
      <c r="J723" s="51"/>
      <c r="K723" s="51"/>
      <c r="L723" s="61"/>
      <c r="M723" s="44"/>
      <c r="N723" s="194"/>
      <c r="O723" s="194"/>
      <c r="P723" s="194"/>
      <c r="Q723" s="194"/>
      <c r="R723" s="194"/>
      <c r="S723" s="194"/>
      <c r="T723" s="194"/>
      <c r="U723" s="194"/>
      <c r="V723" s="194"/>
      <c r="W723" s="194"/>
      <c r="X723" s="194"/>
      <c r="Y723" s="194"/>
      <c r="Z723" s="194"/>
      <c r="AA723" s="194"/>
      <c r="AB723" s="194"/>
      <c r="AC723" s="194"/>
      <c r="AD723" s="194"/>
      <c r="AE723" s="194"/>
      <c r="AF723" s="194"/>
      <c r="AG723" s="194"/>
      <c r="AH723" s="194"/>
      <c r="AI723" s="194"/>
      <c r="AJ723" s="194"/>
      <c r="AK723" s="194"/>
      <c r="AL723" s="194"/>
      <c r="AM723" s="194"/>
      <c r="AN723" s="194"/>
      <c r="AO723" s="194"/>
      <c r="AP723" s="194"/>
      <c r="AQ723" s="194"/>
      <c r="AR723" s="194"/>
      <c r="AS723" s="194"/>
      <c r="AT723" s="194"/>
      <c r="AU723" s="194"/>
      <c r="AV723" s="194"/>
      <c r="AW723" s="194"/>
      <c r="AX723" s="194"/>
      <c r="AY723" s="194"/>
      <c r="AZ723" s="194"/>
    </row>
    <row r="724" spans="1:52" s="36" customFormat="1" ht="18.5" x14ac:dyDescent="0.45">
      <c r="A724" s="86" t="s">
        <v>256</v>
      </c>
      <c r="B724" s="197" t="s">
        <v>256</v>
      </c>
      <c r="C724" s="37"/>
      <c r="D724" s="37"/>
      <c r="E724" s="57"/>
      <c r="F724" s="43"/>
      <c r="G724" s="79"/>
      <c r="H724" s="79"/>
      <c r="I724" s="79"/>
      <c r="J724" s="79"/>
      <c r="K724" s="79"/>
      <c r="L724" s="61"/>
      <c r="M724" s="4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c r="AJ724" s="194"/>
      <c r="AK724" s="194"/>
      <c r="AL724" s="194"/>
      <c r="AM724" s="194"/>
      <c r="AN724" s="194"/>
      <c r="AO724" s="194"/>
      <c r="AP724" s="194"/>
      <c r="AQ724" s="194"/>
      <c r="AR724" s="194"/>
      <c r="AS724" s="194"/>
      <c r="AT724" s="194"/>
      <c r="AU724" s="194"/>
      <c r="AV724" s="194"/>
      <c r="AW724" s="194"/>
      <c r="AX724" s="194"/>
      <c r="AY724" s="194"/>
      <c r="AZ724" s="194"/>
    </row>
    <row r="725" spans="1:52" s="36" customFormat="1" ht="18.5" x14ac:dyDescent="0.45">
      <c r="A725" s="85" t="s">
        <v>256</v>
      </c>
      <c r="B725" s="197" t="s">
        <v>256</v>
      </c>
      <c r="C725" s="37"/>
      <c r="D725" s="37"/>
      <c r="E725" s="45" t="s">
        <v>238</v>
      </c>
      <c r="F725" s="46"/>
      <c r="G725" s="47"/>
      <c r="H725" s="78" t="s">
        <v>464</v>
      </c>
      <c r="I725" s="47"/>
      <c r="J725" s="47"/>
      <c r="K725" s="47"/>
      <c r="L725" s="44"/>
      <c r="M725" s="4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4"/>
      <c r="AM725" s="194"/>
      <c r="AN725" s="194"/>
      <c r="AO725" s="194"/>
      <c r="AP725" s="194"/>
      <c r="AQ725" s="194"/>
      <c r="AR725" s="194"/>
      <c r="AS725" s="194"/>
      <c r="AT725" s="194"/>
      <c r="AU725" s="194"/>
      <c r="AV725" s="194"/>
      <c r="AW725" s="194"/>
      <c r="AX725" s="194"/>
      <c r="AY725" s="194"/>
      <c r="AZ725" s="194"/>
    </row>
    <row r="726" spans="1:52" s="36" customFormat="1" ht="18.5" x14ac:dyDescent="0.45">
      <c r="A726" s="86" t="s">
        <v>256</v>
      </c>
      <c r="B726" s="197" t="s">
        <v>256</v>
      </c>
      <c r="C726" s="37"/>
      <c r="D726" s="37"/>
      <c r="E726" s="45" t="s">
        <v>239</v>
      </c>
      <c r="F726" s="46"/>
      <c r="G726" s="47"/>
      <c r="H726" s="78" t="s">
        <v>465</v>
      </c>
      <c r="I726" s="47"/>
      <c r="J726" s="47"/>
      <c r="K726" s="47"/>
      <c r="L726" s="61"/>
      <c r="M726" s="44"/>
      <c r="N726" s="194"/>
      <c r="O726" s="194"/>
      <c r="P726" s="194"/>
      <c r="Q726" s="194"/>
      <c r="R726" s="194"/>
      <c r="S726" s="194"/>
      <c r="T726" s="194"/>
      <c r="U726" s="194"/>
      <c r="V726" s="194"/>
      <c r="W726" s="194"/>
      <c r="X726" s="194"/>
      <c r="Y726" s="194"/>
      <c r="Z726" s="194"/>
      <c r="AA726" s="194"/>
      <c r="AB726" s="194"/>
      <c r="AC726" s="194"/>
      <c r="AD726" s="194"/>
      <c r="AE726" s="194"/>
      <c r="AF726" s="194"/>
      <c r="AG726" s="194"/>
      <c r="AH726" s="194"/>
      <c r="AI726" s="194"/>
      <c r="AJ726" s="194"/>
      <c r="AK726" s="194"/>
      <c r="AL726" s="194"/>
      <c r="AM726" s="194"/>
      <c r="AN726" s="194"/>
      <c r="AO726" s="194"/>
      <c r="AP726" s="194"/>
      <c r="AQ726" s="194"/>
      <c r="AR726" s="194"/>
      <c r="AS726" s="194"/>
      <c r="AT726" s="194"/>
      <c r="AU726" s="194"/>
      <c r="AV726" s="194"/>
      <c r="AW726" s="194"/>
      <c r="AX726" s="194"/>
      <c r="AY726" s="194"/>
      <c r="AZ726" s="194"/>
    </row>
    <row r="727" spans="1:52" s="36" customFormat="1" ht="18.5" x14ac:dyDescent="0.45">
      <c r="A727" s="86" t="s">
        <v>256</v>
      </c>
      <c r="B727" s="197" t="s">
        <v>256</v>
      </c>
      <c r="C727" s="37"/>
      <c r="D727" s="37"/>
      <c r="E727" s="45" t="s">
        <v>252</v>
      </c>
      <c r="F727" s="46"/>
      <c r="G727" s="47"/>
      <c r="H727" s="78" t="s">
        <v>253</v>
      </c>
      <c r="I727" s="47"/>
      <c r="J727" s="47"/>
      <c r="K727" s="47"/>
      <c r="L727" s="61"/>
      <c r="M727" s="44"/>
      <c r="N727" s="194"/>
      <c r="O727" s="194"/>
      <c r="P727" s="194"/>
      <c r="Q727" s="194"/>
      <c r="R727" s="194"/>
      <c r="S727" s="194"/>
      <c r="T727" s="194"/>
      <c r="U727" s="194"/>
      <c r="V727" s="194"/>
      <c r="W727" s="194"/>
      <c r="X727" s="194"/>
      <c r="Y727" s="194"/>
      <c r="Z727" s="194"/>
      <c r="AA727" s="194"/>
      <c r="AB727" s="194"/>
      <c r="AC727" s="194"/>
      <c r="AD727" s="194"/>
      <c r="AE727" s="194"/>
      <c r="AF727" s="194"/>
      <c r="AG727" s="194"/>
      <c r="AH727" s="194"/>
      <c r="AI727" s="194"/>
      <c r="AJ727" s="194"/>
      <c r="AK727" s="194"/>
      <c r="AL727" s="194"/>
      <c r="AM727" s="194"/>
      <c r="AN727" s="194"/>
      <c r="AO727" s="194"/>
      <c r="AP727" s="194"/>
      <c r="AQ727" s="194"/>
      <c r="AR727" s="194"/>
      <c r="AS727" s="194"/>
      <c r="AT727" s="194"/>
      <c r="AU727" s="194"/>
      <c r="AV727" s="194"/>
      <c r="AW727" s="194"/>
      <c r="AX727" s="194"/>
      <c r="AY727" s="194"/>
      <c r="AZ727" s="194"/>
    </row>
    <row r="728" spans="1:52" s="36" customFormat="1" ht="18.5" x14ac:dyDescent="0.45">
      <c r="A728" s="86" t="s">
        <v>256</v>
      </c>
      <c r="B728" s="197" t="s">
        <v>256</v>
      </c>
      <c r="C728" s="37"/>
      <c r="D728" s="37"/>
      <c r="E728" s="45" t="s">
        <v>254</v>
      </c>
      <c r="F728" s="46"/>
      <c r="G728" s="47"/>
      <c r="H728" s="78" t="s">
        <v>255</v>
      </c>
      <c r="I728" s="47"/>
      <c r="J728" s="47"/>
      <c r="K728" s="47"/>
      <c r="L728" s="61"/>
      <c r="M728" s="44"/>
      <c r="N728" s="194"/>
      <c r="O728" s="194"/>
      <c r="P728" s="194"/>
      <c r="Q728" s="194"/>
      <c r="R728" s="194"/>
      <c r="S728" s="194"/>
      <c r="T728" s="194"/>
      <c r="U728" s="194"/>
      <c r="V728" s="194"/>
      <c r="W728" s="194"/>
      <c r="X728" s="194"/>
      <c r="Y728" s="194"/>
      <c r="Z728" s="194"/>
      <c r="AA728" s="194"/>
      <c r="AB728" s="194"/>
      <c r="AC728" s="194"/>
      <c r="AD728" s="194"/>
      <c r="AE728" s="194"/>
      <c r="AF728" s="194"/>
      <c r="AG728" s="194"/>
      <c r="AH728" s="194"/>
      <c r="AI728" s="194"/>
      <c r="AJ728" s="194"/>
      <c r="AK728" s="194"/>
      <c r="AL728" s="194"/>
      <c r="AM728" s="194"/>
      <c r="AN728" s="194"/>
      <c r="AO728" s="194"/>
      <c r="AP728" s="194"/>
      <c r="AQ728" s="194"/>
      <c r="AR728" s="194"/>
      <c r="AS728" s="194"/>
      <c r="AT728" s="194"/>
      <c r="AU728" s="194"/>
      <c r="AV728" s="194"/>
      <c r="AW728" s="194"/>
      <c r="AX728" s="194"/>
      <c r="AY728" s="194"/>
      <c r="AZ728" s="194"/>
    </row>
    <row r="729" spans="1:52" s="36" customFormat="1" ht="18.5" x14ac:dyDescent="0.45">
      <c r="A729" s="86" t="s">
        <v>256</v>
      </c>
      <c r="B729" s="197" t="s">
        <v>256</v>
      </c>
      <c r="C729" s="37"/>
      <c r="D729" s="37"/>
      <c r="E729" s="57"/>
      <c r="F729" s="43"/>
      <c r="G729" s="79"/>
      <c r="H729" s="79"/>
      <c r="I729" s="79"/>
      <c r="J729" s="79"/>
      <c r="K729" s="79"/>
      <c r="L729" s="61"/>
      <c r="M729" s="44"/>
      <c r="N729" s="194"/>
      <c r="O729" s="194"/>
      <c r="P729" s="194"/>
      <c r="Q729" s="194"/>
      <c r="R729" s="194"/>
      <c r="S729" s="194"/>
      <c r="T729" s="194"/>
      <c r="U729" s="194"/>
      <c r="V729" s="194"/>
      <c r="W729" s="194"/>
      <c r="X729" s="194"/>
      <c r="Y729" s="194"/>
      <c r="Z729" s="194"/>
      <c r="AA729" s="194"/>
      <c r="AB729" s="194"/>
      <c r="AC729" s="194"/>
      <c r="AD729" s="194"/>
      <c r="AE729" s="194"/>
      <c r="AF729" s="194"/>
      <c r="AG729" s="194"/>
      <c r="AH729" s="194"/>
      <c r="AI729" s="194"/>
      <c r="AJ729" s="194"/>
      <c r="AK729" s="194"/>
      <c r="AL729" s="194"/>
      <c r="AM729" s="194"/>
      <c r="AN729" s="194"/>
      <c r="AO729" s="194"/>
      <c r="AP729" s="194"/>
      <c r="AQ729" s="194"/>
      <c r="AR729" s="194"/>
      <c r="AS729" s="194"/>
      <c r="AT729" s="194"/>
      <c r="AU729" s="194"/>
      <c r="AV729" s="194"/>
      <c r="AW729" s="194"/>
      <c r="AX729" s="194"/>
      <c r="AY729" s="194"/>
      <c r="AZ729" s="194"/>
    </row>
    <row r="730" spans="1:52" s="36" customFormat="1" ht="15" thickBot="1" x14ac:dyDescent="0.4">
      <c r="A730" s="87" t="s">
        <v>256</v>
      </c>
      <c r="B730" s="197" t="s">
        <v>256</v>
      </c>
      <c r="C730" s="37"/>
      <c r="D730" s="73"/>
      <c r="E730" s="74"/>
      <c r="F730" s="74"/>
      <c r="G730" s="74"/>
      <c r="H730" s="74"/>
      <c r="I730" s="74"/>
      <c r="J730" s="74"/>
      <c r="K730" s="74"/>
      <c r="L730" s="75"/>
      <c r="M730" s="44"/>
      <c r="N730" s="194"/>
      <c r="O730" s="195"/>
      <c r="P730" s="195"/>
      <c r="Q730" s="195"/>
      <c r="R730" s="195"/>
      <c r="S730" s="195"/>
      <c r="T730" s="195"/>
      <c r="U730" s="195"/>
      <c r="V730" s="194"/>
      <c r="W730" s="194"/>
      <c r="X730" s="196"/>
      <c r="Y730" s="194"/>
      <c r="Z730" s="194"/>
      <c r="AA730" s="194"/>
      <c r="AB730" s="194"/>
      <c r="AC730" s="194"/>
      <c r="AD730" s="194"/>
      <c r="AE730" s="194"/>
      <c r="AF730" s="194"/>
      <c r="AG730" s="194"/>
      <c r="AH730" s="194"/>
      <c r="AI730" s="194"/>
      <c r="AJ730" s="194"/>
      <c r="AK730" s="194"/>
      <c r="AL730" s="194"/>
      <c r="AM730" s="194"/>
      <c r="AN730" s="194"/>
      <c r="AO730" s="194"/>
      <c r="AP730" s="194"/>
      <c r="AQ730" s="194"/>
      <c r="AR730" s="194"/>
      <c r="AS730" s="194"/>
      <c r="AT730" s="194"/>
      <c r="AU730" s="194"/>
      <c r="AV730" s="194"/>
      <c r="AW730" s="194"/>
      <c r="AX730" s="194"/>
      <c r="AY730" s="194"/>
      <c r="AZ730" s="194"/>
    </row>
    <row r="731" spans="1:52" s="36" customFormat="1" x14ac:dyDescent="0.35">
      <c r="A731" s="87" t="s">
        <v>256</v>
      </c>
      <c r="B731" s="197" t="s">
        <v>256</v>
      </c>
      <c r="C731" s="37"/>
      <c r="D731" s="43"/>
      <c r="E731" s="43"/>
      <c r="F731" s="43"/>
      <c r="G731" s="43"/>
      <c r="H731" s="43"/>
      <c r="I731" s="43"/>
      <c r="J731" s="43"/>
      <c r="K731" s="43"/>
      <c r="L731" s="43"/>
      <c r="M731" s="44"/>
      <c r="N731" s="194"/>
      <c r="O731" s="194"/>
      <c r="P731" s="194"/>
      <c r="Q731" s="194"/>
      <c r="R731" s="194"/>
      <c r="S731" s="194"/>
      <c r="T731" s="194"/>
      <c r="U731" s="194"/>
      <c r="V731" s="194"/>
      <c r="W731" s="194"/>
      <c r="X731" s="194"/>
      <c r="Y731" s="194"/>
      <c r="Z731" s="194"/>
      <c r="AA731" s="194"/>
      <c r="AB731" s="194"/>
      <c r="AC731" s="194"/>
      <c r="AD731" s="194"/>
      <c r="AE731" s="194"/>
      <c r="AF731" s="194"/>
      <c r="AG731" s="194"/>
      <c r="AH731" s="194"/>
      <c r="AI731" s="194"/>
      <c r="AJ731" s="194"/>
      <c r="AK731" s="194"/>
      <c r="AL731" s="194"/>
      <c r="AM731" s="194"/>
      <c r="AN731" s="194"/>
      <c r="AO731" s="194"/>
      <c r="AP731" s="194"/>
      <c r="AQ731" s="194"/>
      <c r="AR731" s="194"/>
      <c r="AS731" s="194"/>
      <c r="AT731" s="194"/>
      <c r="AU731" s="194"/>
      <c r="AV731" s="194"/>
      <c r="AW731" s="194"/>
      <c r="AX731" s="194"/>
      <c r="AY731" s="194"/>
      <c r="AZ731" s="194"/>
    </row>
    <row r="732" spans="1:52" s="36" customFormat="1" ht="15" thickBot="1" x14ac:dyDescent="0.4">
      <c r="A732" s="87" t="s">
        <v>256</v>
      </c>
      <c r="B732" s="197" t="s">
        <v>256</v>
      </c>
      <c r="C732" s="73"/>
      <c r="D732" s="74"/>
      <c r="E732" s="74"/>
      <c r="F732" s="74"/>
      <c r="G732" s="74"/>
      <c r="H732" s="74"/>
      <c r="I732" s="74"/>
      <c r="J732" s="74"/>
      <c r="K732" s="74"/>
      <c r="L732" s="74"/>
      <c r="M732" s="75"/>
      <c r="N732" s="194"/>
      <c r="O732" s="194"/>
      <c r="P732" s="194"/>
      <c r="Q732" s="194"/>
      <c r="R732" s="194"/>
      <c r="S732" s="194"/>
      <c r="T732" s="194"/>
      <c r="U732" s="194"/>
      <c r="V732" s="194"/>
      <c r="W732" s="194"/>
      <c r="X732" s="194"/>
      <c r="Y732" s="194"/>
      <c r="Z732" s="194"/>
      <c r="AA732" s="194"/>
      <c r="AB732" s="194"/>
      <c r="AC732" s="194"/>
      <c r="AD732" s="194"/>
      <c r="AE732" s="194"/>
      <c r="AF732" s="194"/>
      <c r="AG732" s="194"/>
      <c r="AH732" s="194"/>
      <c r="AI732" s="194"/>
      <c r="AJ732" s="194"/>
      <c r="AK732" s="194"/>
      <c r="AL732" s="194"/>
      <c r="AM732" s="194"/>
      <c r="AN732" s="194"/>
      <c r="AO732" s="194"/>
      <c r="AP732" s="194"/>
      <c r="AQ732" s="194"/>
      <c r="AR732" s="194"/>
      <c r="AS732" s="194"/>
      <c r="AT732" s="194"/>
      <c r="AU732" s="194"/>
      <c r="AV732" s="194"/>
      <c r="AW732" s="194"/>
      <c r="AX732" s="194"/>
      <c r="AY732" s="194"/>
      <c r="AZ732" s="194"/>
    </row>
    <row r="733" spans="1:52" s="36" customFormat="1" x14ac:dyDescent="0.35">
      <c r="A733" s="87"/>
      <c r="B733" s="214" t="s">
        <v>256</v>
      </c>
      <c r="C733" s="166" t="s">
        <v>358</v>
      </c>
      <c r="N733" s="194"/>
      <c r="O733" s="194"/>
      <c r="P733" s="194"/>
      <c r="Q733" s="194"/>
      <c r="R733" s="194"/>
      <c r="S733" s="194"/>
      <c r="T733" s="194"/>
      <c r="U733" s="194"/>
      <c r="V733" s="194"/>
      <c r="W733" s="194"/>
      <c r="X733" s="194"/>
      <c r="Y733" s="194"/>
      <c r="Z733" s="194"/>
      <c r="AA733" s="194"/>
      <c r="AB733" s="194"/>
      <c r="AC733" s="194"/>
      <c r="AD733" s="194"/>
      <c r="AE733" s="194"/>
      <c r="AF733" s="194"/>
      <c r="AG733" s="194"/>
      <c r="AH733" s="194"/>
      <c r="AI733" s="194"/>
      <c r="AJ733" s="194"/>
      <c r="AK733" s="194"/>
      <c r="AL733" s="194"/>
      <c r="AM733" s="194"/>
      <c r="AN733" s="194"/>
      <c r="AO733" s="194"/>
      <c r="AP733" s="194"/>
      <c r="AQ733" s="194"/>
      <c r="AR733" s="194"/>
      <c r="AS733" s="194"/>
      <c r="AT733" s="194"/>
      <c r="AU733" s="194"/>
      <c r="AV733" s="194"/>
      <c r="AW733" s="194"/>
      <c r="AX733" s="194"/>
      <c r="AY733" s="194"/>
      <c r="AZ733" s="194"/>
    </row>
    <row r="734" spans="1:52" s="36" customFormat="1" x14ac:dyDescent="0.35">
      <c r="A734" s="87"/>
      <c r="B734" s="214" t="s">
        <v>256</v>
      </c>
      <c r="C734" s="89" t="s">
        <v>359</v>
      </c>
      <c r="N734" s="194"/>
      <c r="O734" s="194"/>
      <c r="P734" s="194"/>
      <c r="Q734" s="194"/>
      <c r="R734" s="194"/>
      <c r="S734" s="194"/>
      <c r="T734" s="194"/>
      <c r="U734" s="194"/>
      <c r="V734" s="194"/>
      <c r="W734" s="194"/>
      <c r="X734" s="194"/>
      <c r="Y734" s="194"/>
      <c r="Z734" s="194"/>
      <c r="AA734" s="194"/>
      <c r="AB734" s="194"/>
      <c r="AC734" s="194"/>
      <c r="AD734" s="194"/>
      <c r="AE734" s="194"/>
      <c r="AF734" s="194"/>
      <c r="AG734" s="194"/>
      <c r="AH734" s="194"/>
      <c r="AI734" s="194"/>
      <c r="AJ734" s="194"/>
      <c r="AK734" s="194"/>
      <c r="AL734" s="194"/>
      <c r="AM734" s="194"/>
      <c r="AN734" s="194"/>
      <c r="AO734" s="194"/>
      <c r="AP734" s="194"/>
      <c r="AQ734" s="194"/>
      <c r="AR734" s="194"/>
      <c r="AS734" s="194"/>
      <c r="AT734" s="194"/>
      <c r="AU734" s="194"/>
      <c r="AV734" s="194"/>
      <c r="AW734" s="194"/>
      <c r="AX734" s="194"/>
      <c r="AY734" s="194"/>
      <c r="AZ734" s="194"/>
    </row>
  </sheetData>
  <sheetProtection algorithmName="SHA-512" hashValue="ZWta9SdW4J9R18swqRcjIBFmGb46YIBltYhGVyESVGORZ6J/uqeJFM7V54wIH7T+yRJeEw+nmZngarqExaVm2g==" saltValue="EYyrPL9WH93ELPf1JzSfNQ==" spinCount="100000" sheet="1" objects="1" scenarios="1" selectLockedCells="1"/>
  <mergeCells count="7">
    <mergeCell ref="L3:M3"/>
    <mergeCell ref="K4:K8"/>
    <mergeCell ref="G679:K683"/>
    <mergeCell ref="G660:K667"/>
    <mergeCell ref="E272:K272"/>
    <mergeCell ref="E556:K556"/>
    <mergeCell ref="H3:K3"/>
  </mergeCells>
  <pageMargins left="0.7" right="0.7" top="0.75" bottom="0.75" header="0.3" footer="0.3"/>
  <pageSetup scale="40" orientation="portrait" r:id="rId1"/>
  <headerFooter>
    <oddFooter xml:space="preserve">&amp;LUnrestricted </oddFooter>
    <evenFooter xml:space="preserve">&amp;LUnrestricted </evenFooter>
    <firstFooter xml:space="preserve">&amp;LUnrestricted </firstFooter>
  </headerFooter>
  <rowBreaks count="5" manualBreakCount="5">
    <brk id="120" max="16383" man="1"/>
    <brk id="245" max="16383" man="1"/>
    <brk id="380" max="16383" man="1"/>
    <brk id="543" max="16383" man="1"/>
    <brk id="64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241D-DB67-4766-9982-91B691A03A9C}">
  <dimension ref="A1:AZ785"/>
  <sheetViews>
    <sheetView showGridLines="0" zoomScale="85" zoomScaleNormal="85" workbookViewId="0">
      <selection activeCell="G5" sqref="G5"/>
    </sheetView>
  </sheetViews>
  <sheetFormatPr defaultRowHeight="14.5" x14ac:dyDescent="0.35"/>
  <cols>
    <col min="1" max="1" width="3.1796875" style="82" customWidth="1"/>
    <col min="2" max="2" width="5" style="184" hidden="1" customWidth="1"/>
    <col min="4" max="4" width="10.6328125" customWidth="1"/>
    <col min="5" max="5" width="16.08984375" customWidth="1"/>
    <col min="6" max="6" width="10.90625" customWidth="1"/>
    <col min="7" max="7" width="11.6328125" customWidth="1"/>
    <col min="8" max="8" width="11.90625" customWidth="1"/>
    <col min="9" max="10" width="5.90625" customWidth="1"/>
    <col min="11" max="11" width="75.81640625" customWidth="1"/>
    <col min="12" max="12" width="36.36328125" customWidth="1"/>
    <col min="13" max="13" width="27.54296875" customWidth="1"/>
    <col min="14" max="14" width="81.81640625" style="187" hidden="1" customWidth="1"/>
    <col min="15" max="18" width="8.90625" style="187" hidden="1" customWidth="1"/>
    <col min="19" max="19" width="13.1796875" style="187" hidden="1" customWidth="1"/>
    <col min="20" max="20" width="8.90625" style="187" hidden="1" customWidth="1"/>
    <col min="21" max="21" width="19.54296875" style="187" hidden="1" customWidth="1"/>
    <col min="22" max="22" width="12.90625" style="187" hidden="1" customWidth="1"/>
    <col min="23" max="23" width="16.08984375" style="187" hidden="1" customWidth="1"/>
    <col min="24" max="24" width="16" style="187" hidden="1" customWidth="1"/>
    <col min="25" max="32" width="8.90625" style="187" hidden="1" customWidth="1"/>
    <col min="33" max="33" width="16.54296875" style="187" hidden="1" customWidth="1"/>
    <col min="34" max="52" width="8.90625" style="187" hidden="1" customWidth="1"/>
    <col min="53" max="53" width="8.90625" customWidth="1"/>
  </cols>
  <sheetData>
    <row r="1" spans="1:52" ht="7.75" customHeight="1" thickBot="1" x14ac:dyDescent="0.4"/>
    <row r="2" spans="1:52" ht="200.4" customHeight="1" thickBot="1" x14ac:dyDescent="0.4">
      <c r="A2" s="82" t="s">
        <v>256</v>
      </c>
      <c r="B2" s="185" t="s">
        <v>367</v>
      </c>
      <c r="C2" s="26" t="s">
        <v>28</v>
      </c>
      <c r="D2" s="27"/>
      <c r="E2" s="27"/>
      <c r="F2" s="27"/>
      <c r="G2" s="27"/>
      <c r="H2" s="27"/>
      <c r="I2" s="27"/>
      <c r="J2" s="27"/>
      <c r="K2" s="27"/>
      <c r="L2" s="27"/>
      <c r="M2" s="183"/>
    </row>
    <row r="3" spans="1:52" ht="125.4" customHeight="1" thickBot="1" x14ac:dyDescent="0.4">
      <c r="A3" s="83" t="s">
        <v>256</v>
      </c>
      <c r="B3" s="197" t="s">
        <v>256</v>
      </c>
      <c r="C3" s="28"/>
      <c r="D3" s="29"/>
      <c r="E3" s="29"/>
      <c r="F3" s="29"/>
      <c r="G3" s="29"/>
      <c r="H3" s="227" t="s">
        <v>466</v>
      </c>
      <c r="I3" s="227"/>
      <c r="J3" s="227"/>
      <c r="K3" s="227"/>
      <c r="L3" s="218" t="s">
        <v>547</v>
      </c>
      <c r="M3" s="219"/>
    </row>
    <row r="4" spans="1:52" ht="14.4" customHeight="1" thickBot="1" x14ac:dyDescent="0.4">
      <c r="A4" s="81" t="s">
        <v>256</v>
      </c>
      <c r="B4" s="197" t="s">
        <v>256</v>
      </c>
      <c r="C4" s="12"/>
      <c r="D4" s="13"/>
      <c r="E4" s="13"/>
      <c r="F4" s="13"/>
      <c r="G4" s="13"/>
      <c r="H4" s="13"/>
      <c r="I4" s="13"/>
      <c r="J4" s="13"/>
      <c r="K4" s="220" t="s">
        <v>470</v>
      </c>
      <c r="L4" s="13"/>
      <c r="M4" s="14"/>
    </row>
    <row r="5" spans="1:52" ht="16.5" thickBot="1" x14ac:dyDescent="0.4">
      <c r="A5" s="81" t="s">
        <v>256</v>
      </c>
      <c r="B5" s="197" t="s">
        <v>256</v>
      </c>
      <c r="C5" s="15"/>
      <c r="D5" s="5" t="s">
        <v>203</v>
      </c>
      <c r="E5" s="5"/>
      <c r="F5" s="7"/>
      <c r="G5" s="30" t="s">
        <v>251</v>
      </c>
      <c r="H5" s="7"/>
      <c r="I5" s="7"/>
      <c r="J5" s="7"/>
      <c r="K5" s="221"/>
      <c r="L5" s="7"/>
      <c r="M5" s="17"/>
    </row>
    <row r="6" spans="1:52" ht="15" thickBot="1" x14ac:dyDescent="0.4">
      <c r="A6" s="81" t="s">
        <v>256</v>
      </c>
      <c r="B6" s="197" t="s">
        <v>256</v>
      </c>
      <c r="C6" s="15"/>
      <c r="D6" s="7"/>
      <c r="E6" s="7"/>
      <c r="F6" s="7"/>
      <c r="G6" s="7"/>
      <c r="H6" s="7"/>
      <c r="I6" s="7"/>
      <c r="J6" s="7"/>
      <c r="K6" s="221"/>
      <c r="L6" s="7"/>
      <c r="M6" s="17"/>
    </row>
    <row r="7" spans="1:52" ht="16.5" thickBot="1" x14ac:dyDescent="0.4">
      <c r="A7" s="81" t="s">
        <v>256</v>
      </c>
      <c r="B7" s="197" t="s">
        <v>256</v>
      </c>
      <c r="C7" s="15"/>
      <c r="D7" s="5" t="s">
        <v>202</v>
      </c>
      <c r="E7" s="5"/>
      <c r="F7" s="7"/>
      <c r="G7" s="9" t="e">
        <f>G5*3.78541</f>
        <v>#VALUE!</v>
      </c>
      <c r="H7" s="4"/>
      <c r="I7" s="7"/>
      <c r="J7" s="7"/>
      <c r="K7" s="221"/>
      <c r="L7" s="7"/>
      <c r="M7" s="17"/>
    </row>
    <row r="8" spans="1:52" ht="7.25" customHeight="1" thickBot="1" x14ac:dyDescent="0.4">
      <c r="A8" s="81" t="s">
        <v>256</v>
      </c>
      <c r="B8" s="197" t="s">
        <v>256</v>
      </c>
      <c r="C8" s="19"/>
      <c r="D8" s="20"/>
      <c r="E8" s="20"/>
      <c r="F8" s="20"/>
      <c r="G8" s="20"/>
      <c r="H8" s="20"/>
      <c r="I8" s="20"/>
      <c r="J8" s="20"/>
      <c r="K8" s="222"/>
      <c r="L8" s="20"/>
      <c r="M8" s="21"/>
    </row>
    <row r="9" spans="1:52" s="22" customFormat="1" ht="7.25" customHeight="1" thickBot="1" x14ac:dyDescent="0.4">
      <c r="A9" s="83" t="s">
        <v>256</v>
      </c>
      <c r="B9" s="197" t="s">
        <v>256</v>
      </c>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row>
    <row r="10" spans="1:52" ht="15" thickBot="1" x14ac:dyDescent="0.4">
      <c r="A10" s="81" t="s">
        <v>256</v>
      </c>
      <c r="B10" s="197" t="s">
        <v>256</v>
      </c>
      <c r="C10" s="12"/>
      <c r="D10" s="13"/>
      <c r="E10" s="13"/>
      <c r="F10" s="13"/>
      <c r="G10" s="13"/>
      <c r="H10" s="13"/>
      <c r="I10" s="13"/>
      <c r="J10" s="13"/>
      <c r="K10" s="13"/>
      <c r="L10" s="13"/>
      <c r="M10" s="14"/>
    </row>
    <row r="11" spans="1:52" ht="28.25" customHeight="1" thickBot="1" x14ac:dyDescent="0.5">
      <c r="A11" s="81" t="s">
        <v>256</v>
      </c>
      <c r="B11" s="197" t="s">
        <v>256</v>
      </c>
      <c r="C11" s="15"/>
      <c r="D11" s="211" t="s">
        <v>42</v>
      </c>
      <c r="E11" s="10"/>
      <c r="F11" s="10"/>
      <c r="G11" s="10"/>
      <c r="H11" s="10"/>
      <c r="I11" s="10"/>
      <c r="J11" s="11"/>
      <c r="K11" s="8"/>
      <c r="L11" s="8"/>
      <c r="M11" s="23"/>
      <c r="N11" s="3"/>
    </row>
    <row r="12" spans="1:52" ht="15" thickBot="1" x14ac:dyDescent="0.4">
      <c r="A12" s="81" t="s">
        <v>256</v>
      </c>
      <c r="B12" s="197" t="s">
        <v>256</v>
      </c>
      <c r="C12" s="15"/>
      <c r="D12" s="7"/>
      <c r="E12" s="7"/>
      <c r="F12" s="7"/>
      <c r="G12" s="7"/>
      <c r="H12" s="7"/>
      <c r="I12" s="7"/>
      <c r="J12" s="7"/>
      <c r="K12" s="7"/>
      <c r="L12" s="7"/>
      <c r="M12" s="17"/>
    </row>
    <row r="13" spans="1:52" ht="8.4" customHeight="1" thickBot="1" x14ac:dyDescent="0.4">
      <c r="A13" s="81" t="s">
        <v>256</v>
      </c>
      <c r="B13" s="197" t="s">
        <v>256</v>
      </c>
      <c r="C13" s="15"/>
      <c r="D13" s="12"/>
      <c r="E13" s="13"/>
      <c r="F13" s="13"/>
      <c r="G13" s="13"/>
      <c r="H13" s="13"/>
      <c r="I13" s="13"/>
      <c r="J13" s="13"/>
      <c r="K13" s="13"/>
      <c r="L13" s="14"/>
      <c r="M13" s="17"/>
    </row>
    <row r="14" spans="1:52" ht="19" thickBot="1" x14ac:dyDescent="0.5">
      <c r="A14" s="81" t="s">
        <v>256</v>
      </c>
      <c r="B14" s="197" t="s">
        <v>256</v>
      </c>
      <c r="C14" s="15"/>
      <c r="D14" s="15"/>
      <c r="E14" s="24" t="s">
        <v>29</v>
      </c>
      <c r="F14" s="7"/>
      <c r="G14" s="32" t="s">
        <v>251</v>
      </c>
      <c r="H14" s="7" t="s">
        <v>30</v>
      </c>
      <c r="I14" s="7"/>
      <c r="J14" s="7"/>
      <c r="K14" s="16" t="s">
        <v>10</v>
      </c>
      <c r="L14" s="17"/>
      <c r="M14" s="17"/>
    </row>
    <row r="15" spans="1:52" ht="109.75" customHeight="1" thickBot="1" x14ac:dyDescent="0.4">
      <c r="A15" s="81" t="s">
        <v>256</v>
      </c>
      <c r="B15" s="197" t="s">
        <v>256</v>
      </c>
      <c r="C15" s="15"/>
      <c r="D15" s="15"/>
      <c r="E15" s="7"/>
      <c r="F15" s="7"/>
      <c r="G15" s="7"/>
      <c r="H15" s="7"/>
      <c r="I15" s="7"/>
      <c r="J15" s="7"/>
      <c r="K15" s="2" t="str">
        <f>IF(AND(G14&gt;=O16,G14&lt;=P16),N16,IF(AND(G14&gt;=O17,G14&lt;=P17),N17,IF(AND(G14&gt;=O18,G14&lt;=P18),N18,IF(AND(G14&gt;=O19,G14&lt;=P19),N19,IF(AND(G14&gt;=O20,G14&lt;=P20),N20,IF(AND(G14&gt;=O21,G14&lt;=P21),N21,N22))))))</f>
        <v>Verify Data Entry</v>
      </c>
      <c r="L15" s="17"/>
      <c r="M15" s="17"/>
      <c r="O15" s="187" t="s">
        <v>0</v>
      </c>
      <c r="P15" s="187" t="s">
        <v>1</v>
      </c>
    </row>
    <row r="16" spans="1:52" ht="72.5" hidden="1" x14ac:dyDescent="0.35">
      <c r="A16" s="81"/>
      <c r="B16" s="197"/>
      <c r="C16" s="15"/>
      <c r="D16" s="15"/>
      <c r="E16" s="7"/>
      <c r="F16" s="7"/>
      <c r="G16" s="7"/>
      <c r="H16" s="7"/>
      <c r="I16" s="7"/>
      <c r="J16" s="7"/>
      <c r="K16" s="1"/>
      <c r="L16" s="17"/>
      <c r="M16" s="17"/>
      <c r="N16" s="188" t="s">
        <v>369</v>
      </c>
      <c r="O16" s="187">
        <v>20</v>
      </c>
      <c r="P16" s="187">
        <v>25</v>
      </c>
    </row>
    <row r="17" spans="1:24" ht="72.5" hidden="1" x14ac:dyDescent="0.35">
      <c r="A17" s="81"/>
      <c r="B17" s="197"/>
      <c r="C17" s="15"/>
      <c r="D17" s="15"/>
      <c r="E17" s="7"/>
      <c r="F17" s="7"/>
      <c r="G17" s="7"/>
      <c r="H17" s="7"/>
      <c r="I17" s="7"/>
      <c r="J17" s="7"/>
      <c r="K17" s="1"/>
      <c r="L17" s="17"/>
      <c r="M17" s="17"/>
      <c r="N17" s="188" t="s">
        <v>370</v>
      </c>
      <c r="O17" s="187">
        <v>25</v>
      </c>
      <c r="P17" s="187">
        <v>28</v>
      </c>
    </row>
    <row r="18" spans="1:24" ht="101.5" hidden="1" x14ac:dyDescent="0.35">
      <c r="A18" s="81"/>
      <c r="B18" s="197"/>
      <c r="C18" s="15"/>
      <c r="D18" s="15"/>
      <c r="E18" s="7"/>
      <c r="F18" s="7"/>
      <c r="G18" s="7"/>
      <c r="H18" s="7"/>
      <c r="I18" s="7"/>
      <c r="J18" s="7"/>
      <c r="K18" s="1"/>
      <c r="L18" s="17"/>
      <c r="M18" s="17"/>
      <c r="N18" s="188" t="s">
        <v>371</v>
      </c>
      <c r="O18" s="187">
        <v>28</v>
      </c>
      <c r="P18" s="187">
        <v>33</v>
      </c>
    </row>
    <row r="19" spans="1:24" hidden="1" x14ac:dyDescent="0.35">
      <c r="A19" s="81"/>
      <c r="B19" s="197"/>
      <c r="C19" s="15"/>
      <c r="D19" s="15"/>
      <c r="E19" s="7"/>
      <c r="F19" s="7"/>
      <c r="G19" s="7"/>
      <c r="H19" s="7"/>
      <c r="I19" s="7"/>
      <c r="J19" s="7"/>
      <c r="K19" s="1"/>
      <c r="L19" s="17"/>
      <c r="M19" s="17"/>
      <c r="N19" s="188" t="s">
        <v>474</v>
      </c>
      <c r="O19" s="187">
        <v>33</v>
      </c>
      <c r="P19" s="187">
        <v>35</v>
      </c>
    </row>
    <row r="20" spans="1:24" ht="101.5" hidden="1" x14ac:dyDescent="0.35">
      <c r="A20" s="81"/>
      <c r="B20" s="197"/>
      <c r="C20" s="15"/>
      <c r="D20" s="15"/>
      <c r="E20" s="7"/>
      <c r="F20" s="7"/>
      <c r="G20" s="7"/>
      <c r="H20" s="7"/>
      <c r="I20" s="7"/>
      <c r="J20" s="7"/>
      <c r="K20" s="1"/>
      <c r="L20" s="17"/>
      <c r="M20" s="17"/>
      <c r="N20" s="188" t="s">
        <v>372</v>
      </c>
      <c r="O20" s="187">
        <v>35</v>
      </c>
      <c r="P20" s="187">
        <v>38</v>
      </c>
    </row>
    <row r="21" spans="1:24" ht="101.5" hidden="1" x14ac:dyDescent="0.35">
      <c r="A21" s="81"/>
      <c r="B21" s="197"/>
      <c r="C21" s="15"/>
      <c r="D21" s="15"/>
      <c r="E21" s="7"/>
      <c r="F21" s="7"/>
      <c r="G21" s="7"/>
      <c r="H21" s="7"/>
      <c r="I21" s="7"/>
      <c r="J21" s="7"/>
      <c r="K21" s="1"/>
      <c r="L21" s="17"/>
      <c r="M21" s="17"/>
      <c r="N21" s="188" t="s">
        <v>373</v>
      </c>
      <c r="O21" s="187">
        <v>38</v>
      </c>
      <c r="P21" s="187">
        <v>45</v>
      </c>
    </row>
    <row r="22" spans="1:24" hidden="1" x14ac:dyDescent="0.35">
      <c r="A22" s="81"/>
      <c r="B22" s="197"/>
      <c r="C22" s="15"/>
      <c r="D22" s="15"/>
      <c r="E22" s="7"/>
      <c r="F22" s="7"/>
      <c r="G22" s="7"/>
      <c r="H22" s="7"/>
      <c r="I22" s="7"/>
      <c r="J22" s="7"/>
      <c r="K22" s="6"/>
      <c r="L22" s="17"/>
      <c r="M22" s="17"/>
      <c r="N22" s="187" t="s">
        <v>6</v>
      </c>
    </row>
    <row r="23" spans="1:24" x14ac:dyDescent="0.35">
      <c r="A23" s="81" t="s">
        <v>256</v>
      </c>
      <c r="B23" s="197" t="s">
        <v>256</v>
      </c>
      <c r="C23" s="15"/>
      <c r="D23" s="15"/>
      <c r="E23" s="7"/>
      <c r="F23" s="7"/>
      <c r="G23" s="7"/>
      <c r="H23" s="7"/>
      <c r="I23" s="7"/>
      <c r="J23" s="7"/>
      <c r="K23" s="7"/>
      <c r="L23" s="17"/>
      <c r="M23" s="17"/>
    </row>
    <row r="24" spans="1:24" x14ac:dyDescent="0.35">
      <c r="A24" s="81" t="s">
        <v>256</v>
      </c>
      <c r="B24" s="197" t="s">
        <v>256</v>
      </c>
      <c r="C24" s="15"/>
      <c r="D24" s="15"/>
      <c r="E24" s="16" t="str">
        <f>IF(AND(G14&gt;=0,G14&lt;=34),N25,IF(AND(G14&gt;=34,G14&lt;=45),N26,N27))</f>
        <v xml:space="preserve">Verify Data Entry </v>
      </c>
      <c r="F24" s="7"/>
      <c r="G24" s="7"/>
      <c r="H24" s="7"/>
      <c r="I24" s="7"/>
      <c r="J24" s="7"/>
      <c r="K24" s="7"/>
      <c r="L24" s="17"/>
      <c r="M24" s="17"/>
    </row>
    <row r="25" spans="1:24" ht="29" hidden="1" x14ac:dyDescent="0.35">
      <c r="A25" s="81"/>
      <c r="B25" s="197"/>
      <c r="C25" s="15"/>
      <c r="D25" s="15"/>
      <c r="E25" s="18"/>
      <c r="F25" s="7"/>
      <c r="G25" s="4"/>
      <c r="H25" s="7"/>
      <c r="I25" s="7"/>
      <c r="J25" s="7"/>
      <c r="K25" s="7"/>
      <c r="L25" s="17"/>
      <c r="M25" s="17"/>
      <c r="N25" s="188" t="s">
        <v>32</v>
      </c>
    </row>
    <row r="26" spans="1:24" ht="29" hidden="1" x14ac:dyDescent="0.35">
      <c r="A26" s="81"/>
      <c r="B26" s="197"/>
      <c r="C26" s="15"/>
      <c r="D26" s="15"/>
      <c r="E26" s="7"/>
      <c r="F26" s="7"/>
      <c r="G26" s="7"/>
      <c r="H26" s="7"/>
      <c r="I26" s="7"/>
      <c r="J26" s="7"/>
      <c r="K26" s="7"/>
      <c r="L26" s="17"/>
      <c r="M26" s="17"/>
      <c r="N26" s="188" t="s">
        <v>33</v>
      </c>
    </row>
    <row r="27" spans="1:24" hidden="1" x14ac:dyDescent="0.35">
      <c r="A27" s="81"/>
      <c r="B27" s="197"/>
      <c r="C27" s="15"/>
      <c r="D27" s="15"/>
      <c r="E27" s="7"/>
      <c r="F27" s="7"/>
      <c r="G27" s="7"/>
      <c r="H27" s="7"/>
      <c r="I27" s="7"/>
      <c r="J27" s="7"/>
      <c r="K27" s="7"/>
      <c r="L27" s="17"/>
      <c r="M27" s="17"/>
      <c r="N27" s="188" t="s">
        <v>462</v>
      </c>
    </row>
    <row r="28" spans="1:24" hidden="1" x14ac:dyDescent="0.35">
      <c r="A28" s="81"/>
      <c r="B28" s="197"/>
      <c r="C28" s="15"/>
      <c r="D28" s="15"/>
      <c r="E28" s="7"/>
      <c r="F28" s="7"/>
      <c r="G28" s="7"/>
      <c r="H28" s="7"/>
      <c r="I28" s="7"/>
      <c r="J28" s="7"/>
      <c r="K28" s="7"/>
      <c r="L28" s="17"/>
      <c r="M28" s="17"/>
      <c r="N28" s="188"/>
    </row>
    <row r="29" spans="1:24" hidden="1" x14ac:dyDescent="0.35">
      <c r="A29" s="84"/>
      <c r="B29" s="197"/>
      <c r="C29" s="15"/>
      <c r="D29" s="15"/>
      <c r="E29" s="7"/>
      <c r="F29" s="7"/>
      <c r="G29" s="7"/>
      <c r="H29" s="7"/>
      <c r="I29" s="7"/>
      <c r="J29" s="7"/>
      <c r="K29" s="7"/>
      <c r="L29" s="17"/>
      <c r="M29" s="17"/>
    </row>
    <row r="30" spans="1:24" ht="15" thickBot="1" x14ac:dyDescent="0.4">
      <c r="A30" s="82" t="s">
        <v>256</v>
      </c>
      <c r="B30" s="197" t="s">
        <v>256</v>
      </c>
      <c r="C30" s="15"/>
      <c r="D30" s="19"/>
      <c r="E30" s="20"/>
      <c r="F30" s="20"/>
      <c r="G30" s="20"/>
      <c r="H30" s="20"/>
      <c r="I30" s="20"/>
      <c r="J30" s="20"/>
      <c r="K30" s="20"/>
      <c r="L30" s="21"/>
      <c r="M30" s="17"/>
      <c r="O30" s="189"/>
      <c r="P30" s="189"/>
      <c r="Q30" s="189"/>
      <c r="R30" s="189"/>
      <c r="S30" s="189"/>
      <c r="T30" s="189"/>
      <c r="U30" s="189"/>
      <c r="X30" s="190"/>
    </row>
    <row r="31" spans="1:24" ht="15" thickBot="1" x14ac:dyDescent="0.4">
      <c r="A31" s="81" t="s">
        <v>256</v>
      </c>
      <c r="B31" s="197" t="s">
        <v>256</v>
      </c>
      <c r="C31" s="15"/>
      <c r="D31" s="7"/>
      <c r="E31" s="7"/>
      <c r="F31" s="7"/>
      <c r="G31" s="7"/>
      <c r="H31" s="7"/>
      <c r="I31" s="7"/>
      <c r="J31" s="7"/>
      <c r="K31" s="7"/>
      <c r="L31" s="7"/>
      <c r="M31" s="17"/>
    </row>
    <row r="32" spans="1:24" ht="8.4" customHeight="1" thickBot="1" x14ac:dyDescent="0.4">
      <c r="A32" s="81" t="s">
        <v>256</v>
      </c>
      <c r="B32" s="197" t="s">
        <v>256</v>
      </c>
      <c r="C32" s="15"/>
      <c r="D32" s="12"/>
      <c r="E32" s="13"/>
      <c r="F32" s="13"/>
      <c r="G32" s="13"/>
      <c r="H32" s="13"/>
      <c r="I32" s="13"/>
      <c r="J32" s="13"/>
      <c r="K32" s="13"/>
      <c r="L32" s="14"/>
      <c r="M32" s="17"/>
    </row>
    <row r="33" spans="1:52" ht="19" thickBot="1" x14ac:dyDescent="0.5">
      <c r="A33" s="81" t="s">
        <v>256</v>
      </c>
      <c r="B33" s="197" t="s">
        <v>256</v>
      </c>
      <c r="C33" s="15"/>
      <c r="D33" s="15"/>
      <c r="E33" s="24" t="s">
        <v>411</v>
      </c>
      <c r="F33" s="7"/>
      <c r="G33" s="32" t="s">
        <v>251</v>
      </c>
      <c r="H33" s="7" t="s">
        <v>35</v>
      </c>
      <c r="I33" s="7"/>
      <c r="J33" s="7"/>
      <c r="K33" s="16" t="s">
        <v>10</v>
      </c>
      <c r="L33" s="17"/>
      <c r="M33" s="17"/>
    </row>
    <row r="34" spans="1:52" ht="109.75" customHeight="1" thickBot="1" x14ac:dyDescent="0.4">
      <c r="A34" s="81" t="s">
        <v>256</v>
      </c>
      <c r="B34" s="197" t="s">
        <v>256</v>
      </c>
      <c r="C34" s="15"/>
      <c r="D34" s="15"/>
      <c r="E34" s="7"/>
      <c r="F34" s="7"/>
      <c r="G34" s="7"/>
      <c r="H34" s="7"/>
      <c r="I34" s="7"/>
      <c r="J34" s="7"/>
      <c r="K34" s="2" t="str">
        <f>IF(AND(G33&gt;=O35,G33&lt;=P35),N35,IF(AND(G33&gt;=O36,G33&lt;=P36),N36,IF(AND(G33&gt;=O37,G33&lt;=P37),N37,IF(AND(G33&gt;=O38,G33&lt;=P38),N38,IF(AND(G33&gt;=O39,G33&lt;=P39),N39,IF(AND(G33&gt;=O40,G33&lt;=P40),N40,N41))))))</f>
        <v>Verify Data Entry</v>
      </c>
      <c r="L34" s="17"/>
      <c r="M34" s="17"/>
      <c r="O34" s="187" t="s">
        <v>0</v>
      </c>
      <c r="P34" s="187" t="s">
        <v>1</v>
      </c>
    </row>
    <row r="35" spans="1:52" ht="116" hidden="1" x14ac:dyDescent="0.35">
      <c r="A35" s="81"/>
      <c r="B35" s="197"/>
      <c r="C35" s="15"/>
      <c r="D35" s="15"/>
      <c r="E35" s="7"/>
      <c r="F35" s="7"/>
      <c r="G35" s="7"/>
      <c r="H35" s="7"/>
      <c r="I35" s="7"/>
      <c r="J35" s="7"/>
      <c r="K35" s="1"/>
      <c r="L35" s="17"/>
      <c r="M35" s="17"/>
      <c r="N35" s="188" t="s">
        <v>36</v>
      </c>
      <c r="O35" s="187">
        <v>4</v>
      </c>
      <c r="P35" s="187">
        <v>6.5</v>
      </c>
    </row>
    <row r="36" spans="1:52" ht="87" hidden="1" x14ac:dyDescent="0.35">
      <c r="A36" s="81"/>
      <c r="B36" s="197"/>
      <c r="C36" s="15"/>
      <c r="D36" s="15"/>
      <c r="E36" s="7"/>
      <c r="F36" s="7"/>
      <c r="G36" s="7"/>
      <c r="H36" s="7"/>
      <c r="I36" s="7"/>
      <c r="J36" s="7"/>
      <c r="K36" s="1"/>
      <c r="L36" s="17"/>
      <c r="M36" s="17"/>
      <c r="N36" s="188" t="s">
        <v>37</v>
      </c>
      <c r="O36" s="187">
        <v>6.5</v>
      </c>
      <c r="P36" s="187">
        <v>7.2</v>
      </c>
    </row>
    <row r="37" spans="1:52" ht="87" hidden="1" x14ac:dyDescent="0.35">
      <c r="A37" s="81"/>
      <c r="B37" s="197"/>
      <c r="C37" s="15"/>
      <c r="D37" s="15"/>
      <c r="E37" s="7"/>
      <c r="F37" s="7"/>
      <c r="G37" s="7"/>
      <c r="H37" s="7"/>
      <c r="I37" s="7"/>
      <c r="J37" s="7"/>
      <c r="K37" s="1"/>
      <c r="L37" s="17"/>
      <c r="M37" s="17"/>
      <c r="N37" s="188" t="s">
        <v>38</v>
      </c>
      <c r="O37" s="187">
        <v>7.2</v>
      </c>
      <c r="P37" s="187">
        <v>7.8</v>
      </c>
    </row>
    <row r="38" spans="1:52" hidden="1" x14ac:dyDescent="0.35">
      <c r="A38" s="81"/>
      <c r="B38" s="197"/>
      <c r="C38" s="15"/>
      <c r="D38" s="15"/>
      <c r="E38" s="7"/>
      <c r="F38" s="7"/>
      <c r="G38" s="7"/>
      <c r="H38" s="7"/>
      <c r="I38" s="7"/>
      <c r="J38" s="7"/>
      <c r="K38" s="1"/>
      <c r="L38" s="17"/>
      <c r="M38" s="17"/>
      <c r="N38" s="188" t="s">
        <v>39</v>
      </c>
      <c r="O38" s="187">
        <v>7.8</v>
      </c>
      <c r="P38" s="187">
        <v>8.5</v>
      </c>
    </row>
    <row r="39" spans="1:52" ht="101.5" hidden="1" x14ac:dyDescent="0.35">
      <c r="A39" s="81"/>
      <c r="B39" s="197"/>
      <c r="C39" s="15"/>
      <c r="D39" s="15"/>
      <c r="E39" s="7"/>
      <c r="F39" s="7"/>
      <c r="G39" s="7"/>
      <c r="H39" s="7"/>
      <c r="I39" s="7"/>
      <c r="J39" s="7"/>
      <c r="K39" s="1"/>
      <c r="L39" s="17"/>
      <c r="M39" s="17"/>
      <c r="N39" s="188" t="s">
        <v>40</v>
      </c>
      <c r="O39" s="187">
        <v>8.5</v>
      </c>
      <c r="P39" s="187">
        <v>11</v>
      </c>
    </row>
    <row r="40" spans="1:52" ht="101.5" hidden="1" x14ac:dyDescent="0.35">
      <c r="A40" s="81"/>
      <c r="B40" s="197"/>
      <c r="C40" s="15"/>
      <c r="D40" s="15"/>
      <c r="E40" s="7"/>
      <c r="F40" s="7"/>
      <c r="G40" s="7"/>
      <c r="H40" s="7"/>
      <c r="I40" s="7"/>
      <c r="J40" s="7"/>
      <c r="K40" s="1"/>
      <c r="L40" s="17"/>
      <c r="M40" s="17"/>
      <c r="N40" s="188" t="s">
        <v>41</v>
      </c>
      <c r="O40" s="187">
        <v>11</v>
      </c>
      <c r="P40" s="187">
        <v>14</v>
      </c>
    </row>
    <row r="41" spans="1:52" hidden="1" x14ac:dyDescent="0.35">
      <c r="A41" s="81"/>
      <c r="B41" s="197"/>
      <c r="C41" s="15"/>
      <c r="D41" s="15"/>
      <c r="E41" s="7"/>
      <c r="F41" s="7"/>
      <c r="G41" s="7"/>
      <c r="H41" s="7"/>
      <c r="I41" s="7"/>
      <c r="J41" s="7"/>
      <c r="K41" s="6"/>
      <c r="L41" s="17"/>
      <c r="M41" s="17"/>
      <c r="N41" s="187" t="s">
        <v>6</v>
      </c>
    </row>
    <row r="42" spans="1:52" hidden="1" x14ac:dyDescent="0.35">
      <c r="A42" s="81"/>
      <c r="B42" s="197"/>
      <c r="C42" s="15"/>
      <c r="D42" s="15"/>
      <c r="E42" s="7"/>
      <c r="F42" s="7"/>
      <c r="G42" s="7"/>
      <c r="H42" s="7"/>
      <c r="I42" s="7"/>
      <c r="J42" s="7"/>
      <c r="K42" s="7"/>
      <c r="L42" s="17"/>
      <c r="M42" s="17"/>
    </row>
    <row r="43" spans="1:52" hidden="1" x14ac:dyDescent="0.35">
      <c r="A43" s="81"/>
      <c r="B43" s="197"/>
      <c r="C43" s="15"/>
      <c r="D43" s="15"/>
      <c r="E43" s="7"/>
      <c r="F43" s="7"/>
      <c r="G43" s="7"/>
      <c r="H43" s="7"/>
      <c r="I43" s="7"/>
      <c r="J43" s="7"/>
      <c r="K43" s="7"/>
      <c r="L43" s="17"/>
      <c r="M43" s="17"/>
      <c r="N43" s="188"/>
    </row>
    <row r="44" spans="1:52" hidden="1" x14ac:dyDescent="0.35">
      <c r="A44" s="81"/>
      <c r="B44" s="197"/>
      <c r="C44" s="15"/>
      <c r="D44" s="15"/>
      <c r="E44" s="7"/>
      <c r="F44" s="7"/>
      <c r="G44" s="7"/>
      <c r="H44" s="7"/>
      <c r="I44" s="7"/>
      <c r="J44" s="7"/>
      <c r="K44" s="7"/>
      <c r="L44" s="17"/>
      <c r="M44" s="17"/>
      <c r="N44" s="188"/>
    </row>
    <row r="45" spans="1:52" hidden="1" x14ac:dyDescent="0.35">
      <c r="A45" s="84"/>
      <c r="B45" s="197"/>
      <c r="C45" s="15"/>
      <c r="D45" s="15"/>
      <c r="E45" s="7"/>
      <c r="F45" s="7"/>
      <c r="G45" s="7"/>
      <c r="H45" s="7"/>
      <c r="I45" s="7"/>
      <c r="J45" s="7"/>
      <c r="K45" s="7"/>
      <c r="L45" s="17"/>
      <c r="M45" s="17"/>
    </row>
    <row r="46" spans="1:52" ht="15" thickBot="1" x14ac:dyDescent="0.4">
      <c r="A46" s="82" t="s">
        <v>256</v>
      </c>
      <c r="B46" s="197" t="s">
        <v>256</v>
      </c>
      <c r="C46" s="15"/>
      <c r="D46" s="19"/>
      <c r="E46" s="20"/>
      <c r="F46" s="20"/>
      <c r="G46" s="20"/>
      <c r="H46" s="20"/>
      <c r="I46" s="20"/>
      <c r="J46" s="20"/>
      <c r="K46" s="20"/>
      <c r="L46" s="21"/>
      <c r="M46" s="17"/>
      <c r="O46" s="189"/>
      <c r="P46" s="189"/>
      <c r="Q46" s="189"/>
      <c r="R46" s="189"/>
      <c r="S46" s="189"/>
      <c r="T46" s="189"/>
      <c r="U46" s="189"/>
      <c r="X46" s="190"/>
    </row>
    <row r="47" spans="1:52" ht="15" thickBot="1" x14ac:dyDescent="0.4">
      <c r="A47" s="82" t="s">
        <v>256</v>
      </c>
      <c r="B47" s="197" t="s">
        <v>256</v>
      </c>
      <c r="C47" s="19"/>
      <c r="D47" s="20"/>
      <c r="E47" s="20"/>
      <c r="F47" s="20"/>
      <c r="G47" s="20"/>
      <c r="H47" s="20"/>
      <c r="I47" s="20"/>
      <c r="J47" s="20"/>
      <c r="K47" s="20"/>
      <c r="L47" s="20"/>
      <c r="M47" s="21"/>
    </row>
    <row r="48" spans="1:52" s="22" customFormat="1" ht="7.25" customHeight="1" thickBot="1" x14ac:dyDescent="0.4">
      <c r="A48" s="83" t="s">
        <v>256</v>
      </c>
      <c r="B48" s="197" t="s">
        <v>256</v>
      </c>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row>
    <row r="49" spans="1:16" ht="15" thickBot="1" x14ac:dyDescent="0.4">
      <c r="A49" s="81" t="s">
        <v>256</v>
      </c>
      <c r="B49" s="197" t="s">
        <v>256</v>
      </c>
      <c r="C49" s="12"/>
      <c r="D49" s="13"/>
      <c r="E49" s="13"/>
      <c r="F49" s="13"/>
      <c r="G49" s="13"/>
      <c r="H49" s="13"/>
      <c r="I49" s="13"/>
      <c r="J49" s="13"/>
      <c r="K49" s="13"/>
      <c r="L49" s="13"/>
      <c r="M49" s="14"/>
    </row>
    <row r="50" spans="1:16" ht="28.25" customHeight="1" thickBot="1" x14ac:dyDescent="0.5">
      <c r="A50" s="81" t="s">
        <v>256</v>
      </c>
      <c r="B50" s="197" t="s">
        <v>256</v>
      </c>
      <c r="C50" s="15"/>
      <c r="D50" s="211" t="s">
        <v>27</v>
      </c>
      <c r="E50" s="10"/>
      <c r="F50" s="10"/>
      <c r="G50" s="10"/>
      <c r="H50" s="10"/>
      <c r="I50" s="10"/>
      <c r="J50" s="11"/>
      <c r="K50" s="8"/>
      <c r="L50" s="8"/>
      <c r="M50" s="23"/>
      <c r="N50" s="3"/>
    </row>
    <row r="51" spans="1:16" s="187" customFormat="1" ht="15" thickBot="1" x14ac:dyDescent="0.4">
      <c r="A51" s="81" t="s">
        <v>256</v>
      </c>
      <c r="B51" s="197" t="s">
        <v>256</v>
      </c>
      <c r="C51" s="15"/>
      <c r="D51" s="7"/>
      <c r="E51" s="7"/>
      <c r="F51" s="7"/>
      <c r="G51" s="7"/>
      <c r="H51" s="7"/>
      <c r="I51" s="7"/>
      <c r="J51" s="7"/>
      <c r="K51" s="7"/>
      <c r="L51" s="7"/>
      <c r="M51" s="17"/>
    </row>
    <row r="52" spans="1:16" s="187" customFormat="1" ht="8.4" customHeight="1" thickBot="1" x14ac:dyDescent="0.4">
      <c r="A52" s="81" t="s">
        <v>256</v>
      </c>
      <c r="B52" s="197" t="s">
        <v>256</v>
      </c>
      <c r="C52" s="15"/>
      <c r="D52" s="12"/>
      <c r="E52" s="13"/>
      <c r="F52" s="13"/>
      <c r="G52" s="13"/>
      <c r="H52" s="13"/>
      <c r="I52" s="13"/>
      <c r="J52" s="13"/>
      <c r="K52" s="13"/>
      <c r="L52" s="14"/>
      <c r="M52" s="17"/>
    </row>
    <row r="53" spans="1:16" s="187" customFormat="1" ht="19" thickBot="1" x14ac:dyDescent="0.5">
      <c r="A53" s="81" t="s">
        <v>256</v>
      </c>
      <c r="B53" s="197" t="s">
        <v>256</v>
      </c>
      <c r="C53" s="15"/>
      <c r="D53" s="15"/>
      <c r="E53" s="24" t="s">
        <v>3</v>
      </c>
      <c r="F53" s="7"/>
      <c r="G53" s="32" t="s">
        <v>251</v>
      </c>
      <c r="H53" s="7" t="s">
        <v>4</v>
      </c>
      <c r="I53" s="7"/>
      <c r="J53" s="7"/>
      <c r="K53" s="16" t="s">
        <v>10</v>
      </c>
      <c r="L53" s="17"/>
      <c r="M53" s="17"/>
    </row>
    <row r="54" spans="1:16" s="187" customFormat="1" ht="109.75" customHeight="1" thickBot="1" x14ac:dyDescent="0.4">
      <c r="A54" s="81" t="s">
        <v>256</v>
      </c>
      <c r="B54" s="197" t="s">
        <v>256</v>
      </c>
      <c r="C54" s="15"/>
      <c r="D54" s="15"/>
      <c r="E54" s="7"/>
      <c r="F54" s="7"/>
      <c r="G54" s="7"/>
      <c r="H54" s="7"/>
      <c r="I54" s="7"/>
      <c r="J54" s="7"/>
      <c r="K54" s="2" t="str">
        <f>IF(AND(G53&gt;=O55,G53&lt;=P55),N55,IF(AND(G53&gt;=O56,G53&lt;=P56),N56,IF(AND(G53&gt;=O57,G53&lt;=P57),N57,IF(AND(G53&gt;=O58,G53&lt;=P58),N58,IF(AND(G53&gt;=O59,G53&lt;=P59),N59,IF(AND(G53&gt;=O60,G53&lt;=P60),N60,N61))))))</f>
        <v>Verify Data Entry</v>
      </c>
      <c r="L54" s="17"/>
      <c r="M54" s="17"/>
      <c r="O54" s="187" t="s">
        <v>0</v>
      </c>
      <c r="P54" s="187" t="s">
        <v>1</v>
      </c>
    </row>
    <row r="55" spans="1:16" s="187" customFormat="1" ht="58" hidden="1" x14ac:dyDescent="0.35">
      <c r="A55" s="81"/>
      <c r="B55" s="197"/>
      <c r="C55" s="15"/>
      <c r="D55" s="15"/>
      <c r="E55" s="7"/>
      <c r="F55" s="7"/>
      <c r="G55" s="7"/>
      <c r="H55" s="7"/>
      <c r="I55" s="7"/>
      <c r="J55" s="7"/>
      <c r="K55" s="1"/>
      <c r="L55" s="17"/>
      <c r="M55" s="17"/>
      <c r="N55" s="188" t="s">
        <v>5</v>
      </c>
      <c r="O55" s="187">
        <v>200</v>
      </c>
      <c r="P55" s="187">
        <v>360</v>
      </c>
    </row>
    <row r="56" spans="1:16" s="187" customFormat="1" ht="58" hidden="1" x14ac:dyDescent="0.35">
      <c r="A56" s="81"/>
      <c r="B56" s="197"/>
      <c r="C56" s="15"/>
      <c r="D56" s="15"/>
      <c r="E56" s="7"/>
      <c r="F56" s="7"/>
      <c r="G56" s="7"/>
      <c r="H56" s="7"/>
      <c r="I56" s="7"/>
      <c r="J56" s="7"/>
      <c r="K56" s="1"/>
      <c r="L56" s="17"/>
      <c r="M56" s="17"/>
      <c r="N56" s="188" t="s">
        <v>7</v>
      </c>
      <c r="O56" s="187">
        <v>360</v>
      </c>
      <c r="P56" s="187">
        <v>400</v>
      </c>
    </row>
    <row r="57" spans="1:16" s="187" customFormat="1" ht="72.5" hidden="1" x14ac:dyDescent="0.35">
      <c r="A57" s="81"/>
      <c r="B57" s="197"/>
      <c r="C57" s="15"/>
      <c r="D57" s="15"/>
      <c r="E57" s="7"/>
      <c r="F57" s="7"/>
      <c r="G57" s="7"/>
      <c r="H57" s="7"/>
      <c r="I57" s="7"/>
      <c r="J57" s="7"/>
      <c r="K57" s="1"/>
      <c r="L57" s="17"/>
      <c r="M57" s="17"/>
      <c r="N57" s="188" t="s">
        <v>8</v>
      </c>
      <c r="O57" s="187">
        <v>400</v>
      </c>
      <c r="P57" s="187">
        <v>420</v>
      </c>
    </row>
    <row r="58" spans="1:16" s="187" customFormat="1" ht="58" hidden="1" x14ac:dyDescent="0.35">
      <c r="A58" s="81"/>
      <c r="B58" s="197"/>
      <c r="C58" s="15"/>
      <c r="D58" s="15"/>
      <c r="E58" s="7"/>
      <c r="F58" s="7"/>
      <c r="G58" s="7"/>
      <c r="H58" s="7"/>
      <c r="I58" s="7"/>
      <c r="J58" s="7"/>
      <c r="K58" s="1"/>
      <c r="L58" s="17"/>
      <c r="M58" s="17"/>
      <c r="N58" s="188" t="s">
        <v>46</v>
      </c>
      <c r="O58" s="187">
        <v>420</v>
      </c>
      <c r="P58" s="187">
        <v>440</v>
      </c>
    </row>
    <row r="59" spans="1:16" s="187" customFormat="1" ht="72.5" hidden="1" x14ac:dyDescent="0.35">
      <c r="A59" s="81"/>
      <c r="B59" s="197"/>
      <c r="C59" s="15"/>
      <c r="D59" s="15"/>
      <c r="E59" s="7"/>
      <c r="F59" s="7"/>
      <c r="G59" s="7"/>
      <c r="H59" s="7"/>
      <c r="I59" s="7"/>
      <c r="J59" s="7"/>
      <c r="K59" s="1"/>
      <c r="L59" s="17"/>
      <c r="M59" s="17"/>
      <c r="N59" s="188" t="s">
        <v>9</v>
      </c>
      <c r="O59" s="187">
        <v>440</v>
      </c>
      <c r="P59" s="187">
        <v>520</v>
      </c>
    </row>
    <row r="60" spans="1:16" s="187" customFormat="1" ht="87" hidden="1" x14ac:dyDescent="0.35">
      <c r="A60" s="81"/>
      <c r="B60" s="197"/>
      <c r="C60" s="15"/>
      <c r="D60" s="15"/>
      <c r="E60" s="7"/>
      <c r="F60" s="7"/>
      <c r="G60" s="7"/>
      <c r="H60" s="7"/>
      <c r="I60" s="7"/>
      <c r="J60" s="7"/>
      <c r="K60" s="1"/>
      <c r="L60" s="17"/>
      <c r="M60" s="17"/>
      <c r="N60" s="188" t="s">
        <v>47</v>
      </c>
      <c r="O60" s="187">
        <v>520</v>
      </c>
      <c r="P60" s="187">
        <v>1000</v>
      </c>
    </row>
    <row r="61" spans="1:16" s="187" customFormat="1" hidden="1" x14ac:dyDescent="0.35">
      <c r="A61" s="81"/>
      <c r="B61" s="197"/>
      <c r="C61" s="15"/>
      <c r="D61" s="15"/>
      <c r="E61" s="7"/>
      <c r="F61" s="7"/>
      <c r="G61" s="7"/>
      <c r="H61" s="7"/>
      <c r="I61" s="7"/>
      <c r="J61" s="7"/>
      <c r="K61" s="6"/>
      <c r="L61" s="17"/>
      <c r="M61" s="17"/>
      <c r="N61" s="187" t="s">
        <v>6</v>
      </c>
    </row>
    <row r="62" spans="1:16" s="187" customFormat="1" x14ac:dyDescent="0.35">
      <c r="A62" s="81" t="s">
        <v>256</v>
      </c>
      <c r="B62" s="197" t="s">
        <v>256</v>
      </c>
      <c r="C62" s="15"/>
      <c r="D62" s="15"/>
      <c r="E62" s="7"/>
      <c r="F62" s="7"/>
      <c r="G62" s="7"/>
      <c r="H62" s="7"/>
      <c r="I62" s="7"/>
      <c r="J62" s="7"/>
      <c r="K62" s="7"/>
      <c r="L62" s="17"/>
      <c r="M62" s="17"/>
    </row>
    <row r="63" spans="1:16" s="187" customFormat="1" x14ac:dyDescent="0.35">
      <c r="A63" s="81" t="s">
        <v>256</v>
      </c>
      <c r="B63" s="197" t="s">
        <v>256</v>
      </c>
      <c r="C63" s="15"/>
      <c r="D63" s="15"/>
      <c r="E63" s="16" t="str">
        <f>IF(AND(G53&gt;=300,G53&lt;=425),N64,IF(AND(G53&gt;=425,G53&lt;=1000),N65,N66))</f>
        <v>Verify Data Entry</v>
      </c>
      <c r="F63" s="7"/>
      <c r="G63" s="7"/>
      <c r="H63" s="7"/>
      <c r="I63" s="7"/>
      <c r="J63" s="7"/>
      <c r="K63" s="7"/>
      <c r="L63" s="17"/>
      <c r="M63" s="17"/>
    </row>
    <row r="64" spans="1:16" s="187" customFormat="1" x14ac:dyDescent="0.35">
      <c r="A64" s="81" t="s">
        <v>256</v>
      </c>
      <c r="B64" s="197" t="s">
        <v>256</v>
      </c>
      <c r="C64" s="15"/>
      <c r="D64" s="15"/>
      <c r="E64" s="18">
        <f>IF(AND(E63=N64),X69,0)</f>
        <v>0</v>
      </c>
      <c r="F64" s="7" t="s">
        <v>109</v>
      </c>
      <c r="G64" s="4" t="s">
        <v>15</v>
      </c>
      <c r="H64" s="7">
        <f>IF(AND(E63=N64),W69,0)</f>
        <v>0</v>
      </c>
      <c r="I64" s="7" t="s">
        <v>17</v>
      </c>
      <c r="J64" s="7"/>
      <c r="K64" s="7"/>
      <c r="L64" s="17"/>
      <c r="M64" s="17"/>
      <c r="N64" s="188" t="s">
        <v>45</v>
      </c>
    </row>
    <row r="65" spans="1:24" s="187" customFormat="1" hidden="1" x14ac:dyDescent="0.35">
      <c r="A65" s="81"/>
      <c r="B65" s="197"/>
      <c r="C65" s="15"/>
      <c r="D65" s="15"/>
      <c r="E65" s="7"/>
      <c r="F65" s="7"/>
      <c r="G65" s="7"/>
      <c r="H65" s="7"/>
      <c r="I65" s="7"/>
      <c r="J65" s="7"/>
      <c r="K65" s="7"/>
      <c r="L65" s="17"/>
      <c r="M65" s="17"/>
      <c r="N65" s="188" t="s">
        <v>16</v>
      </c>
    </row>
    <row r="66" spans="1:24" s="187" customFormat="1" hidden="1" x14ac:dyDescent="0.35">
      <c r="A66" s="81"/>
      <c r="B66" s="197"/>
      <c r="C66" s="15"/>
      <c r="D66" s="15"/>
      <c r="E66" s="7"/>
      <c r="F66" s="7"/>
      <c r="G66" s="7"/>
      <c r="H66" s="7"/>
      <c r="I66" s="7"/>
      <c r="J66" s="7"/>
      <c r="K66" s="7"/>
      <c r="L66" s="17"/>
      <c r="M66" s="17"/>
      <c r="N66" s="188" t="s">
        <v>6</v>
      </c>
    </row>
    <row r="67" spans="1:24" s="187" customFormat="1" hidden="1" x14ac:dyDescent="0.35">
      <c r="A67" s="81"/>
      <c r="B67" s="197"/>
      <c r="C67" s="15"/>
      <c r="D67" s="15"/>
      <c r="E67" s="7"/>
      <c r="F67" s="7"/>
      <c r="G67" s="7"/>
      <c r="H67" s="7"/>
      <c r="I67" s="7"/>
      <c r="J67" s="7"/>
      <c r="K67" s="7"/>
      <c r="L67" s="17"/>
      <c r="M67" s="17"/>
      <c r="N67" s="188"/>
    </row>
    <row r="68" spans="1:24" s="187" customFormat="1" hidden="1" x14ac:dyDescent="0.35">
      <c r="A68" s="84"/>
      <c r="B68" s="197"/>
      <c r="C68" s="15"/>
      <c r="D68" s="15"/>
      <c r="E68" s="7"/>
      <c r="F68" s="7"/>
      <c r="G68" s="7"/>
      <c r="H68" s="7"/>
      <c r="I68" s="7"/>
      <c r="J68" s="7"/>
      <c r="K68" s="7"/>
      <c r="L68" s="17"/>
      <c r="M68" s="17"/>
      <c r="O68" s="189" t="s">
        <v>18</v>
      </c>
      <c r="P68" s="189" t="s">
        <v>19</v>
      </c>
      <c r="Q68" s="189" t="s">
        <v>20</v>
      </c>
      <c r="R68" s="189" t="s">
        <v>21</v>
      </c>
      <c r="S68" s="189" t="s">
        <v>22</v>
      </c>
      <c r="T68" s="189"/>
      <c r="U68" s="189" t="s">
        <v>23</v>
      </c>
      <c r="V68" s="189" t="s">
        <v>24</v>
      </c>
      <c r="W68" s="189" t="s">
        <v>25</v>
      </c>
      <c r="X68" s="189" t="s">
        <v>26</v>
      </c>
    </row>
    <row r="69" spans="1:24" s="187" customFormat="1" ht="15" thickBot="1" x14ac:dyDescent="0.4">
      <c r="A69" s="82" t="s">
        <v>256</v>
      </c>
      <c r="B69" s="197" t="s">
        <v>256</v>
      </c>
      <c r="C69" s="15"/>
      <c r="D69" s="19"/>
      <c r="E69" s="20"/>
      <c r="F69" s="20"/>
      <c r="G69" s="20"/>
      <c r="H69" s="20"/>
      <c r="I69" s="20"/>
      <c r="J69" s="20"/>
      <c r="K69" s="20"/>
      <c r="L69" s="21"/>
      <c r="M69" s="17"/>
      <c r="O69" s="189">
        <v>65520</v>
      </c>
      <c r="P69" s="189" t="str">
        <f>G53</f>
        <v>Enter Data</v>
      </c>
      <c r="Q69" s="189">
        <v>425</v>
      </c>
      <c r="R69" s="189" t="e">
        <f>Q69-P69</f>
        <v>#VALUE!</v>
      </c>
      <c r="S69" s="189" t="e">
        <f>R69*$G$7/O69*1000</f>
        <v>#VALUE!</v>
      </c>
      <c r="T69" s="189"/>
      <c r="U69" s="189">
        <v>20</v>
      </c>
      <c r="V69" s="189" t="e">
        <f>R69/U69</f>
        <v>#VALUE!</v>
      </c>
      <c r="W69" s="189" t="e">
        <f>ROUNDUP(V69,0)</f>
        <v>#VALUE!</v>
      </c>
      <c r="X69" s="191" t="e">
        <f>S69/W69</f>
        <v>#VALUE!</v>
      </c>
    </row>
    <row r="70" spans="1:24" s="187" customFormat="1" ht="15" thickBot="1" x14ac:dyDescent="0.4">
      <c r="A70" s="81" t="s">
        <v>256</v>
      </c>
      <c r="B70" s="197" t="s">
        <v>256</v>
      </c>
      <c r="C70" s="15"/>
      <c r="D70" s="7"/>
      <c r="E70" s="7"/>
      <c r="F70" s="7"/>
      <c r="G70" s="7"/>
      <c r="H70" s="7"/>
      <c r="I70" s="7"/>
      <c r="J70" s="7"/>
      <c r="K70" s="7"/>
      <c r="L70" s="7"/>
      <c r="M70" s="17"/>
    </row>
    <row r="71" spans="1:24" s="187" customFormat="1" ht="8.4" customHeight="1" thickBot="1" x14ac:dyDescent="0.4">
      <c r="A71" s="81" t="s">
        <v>256</v>
      </c>
      <c r="B71" s="197" t="s">
        <v>256</v>
      </c>
      <c r="C71" s="15"/>
      <c r="D71" s="12"/>
      <c r="E71" s="13"/>
      <c r="F71" s="13"/>
      <c r="G71" s="13"/>
      <c r="H71" s="13"/>
      <c r="I71" s="13"/>
      <c r="J71" s="13"/>
      <c r="K71" s="13"/>
      <c r="L71" s="14"/>
      <c r="M71" s="17"/>
    </row>
    <row r="72" spans="1:24" s="187" customFormat="1" ht="19" thickBot="1" x14ac:dyDescent="0.5">
      <c r="A72" s="81" t="s">
        <v>256</v>
      </c>
      <c r="B72" s="197" t="s">
        <v>256</v>
      </c>
      <c r="C72" s="15"/>
      <c r="D72" s="15"/>
      <c r="E72" s="24" t="s">
        <v>69</v>
      </c>
      <c r="F72" s="7"/>
      <c r="G72" s="32" t="s">
        <v>251</v>
      </c>
      <c r="H72" s="7" t="s">
        <v>4</v>
      </c>
      <c r="I72" s="7"/>
      <c r="J72" s="7"/>
      <c r="K72" s="16" t="s">
        <v>10</v>
      </c>
      <c r="L72" s="17"/>
      <c r="M72" s="17"/>
    </row>
    <row r="73" spans="1:24" s="187" customFormat="1" ht="109.75" customHeight="1" thickBot="1" x14ac:dyDescent="0.4">
      <c r="A73" s="81" t="s">
        <v>256</v>
      </c>
      <c r="B73" s="197" t="s">
        <v>256</v>
      </c>
      <c r="C73" s="15"/>
      <c r="D73" s="15"/>
      <c r="E73" s="7"/>
      <c r="F73" s="7"/>
      <c r="G73" s="7"/>
      <c r="H73" s="7"/>
      <c r="I73" s="7"/>
      <c r="J73" s="7"/>
      <c r="K73" s="2" t="str">
        <f>IF(AND(G72&gt;=O74,G72&lt;=P74),N74,IF(AND(G72&gt;=O75,G72&lt;=P75),N75,IF(AND(G72&gt;=O76,G72&lt;=P76),N76,IF(AND(G72&gt;=O77,G72&lt;=P77),N77,IF(AND(G72&gt;=O78,G72&lt;=P78),N78,IF(AND(G72&gt;=O79,G72&lt;=P79),N79,N80))))))</f>
        <v xml:space="preserve">Verify Data Entry - Enter 0 for N.N </v>
      </c>
      <c r="L73" s="17"/>
      <c r="M73" s="17"/>
      <c r="O73" s="187" t="s">
        <v>0</v>
      </c>
      <c r="P73" s="187" t="s">
        <v>1</v>
      </c>
    </row>
    <row r="74" spans="1:24" s="187" customFormat="1" ht="58" hidden="1" x14ac:dyDescent="0.35">
      <c r="A74" s="81" t="s">
        <v>116</v>
      </c>
      <c r="B74" s="197"/>
      <c r="C74" s="15"/>
      <c r="D74" s="15"/>
      <c r="E74" s="7"/>
      <c r="F74" s="7"/>
      <c r="G74" s="7"/>
      <c r="H74" s="7"/>
      <c r="I74" s="7"/>
      <c r="J74" s="7"/>
      <c r="K74" s="1"/>
      <c r="L74" s="17"/>
      <c r="M74" s="17"/>
      <c r="N74" s="188" t="s">
        <v>524</v>
      </c>
      <c r="O74" s="187">
        <v>0</v>
      </c>
      <c r="P74" s="187">
        <v>2</v>
      </c>
    </row>
    <row r="75" spans="1:24" s="187" customFormat="1" ht="58" hidden="1" x14ac:dyDescent="0.35">
      <c r="A75" s="81"/>
      <c r="B75" s="197"/>
      <c r="C75" s="15"/>
      <c r="D75" s="15"/>
      <c r="E75" s="7"/>
      <c r="F75" s="7"/>
      <c r="G75" s="7"/>
      <c r="H75" s="7"/>
      <c r="I75" s="7"/>
      <c r="J75" s="7"/>
      <c r="K75" s="1"/>
      <c r="L75" s="17"/>
      <c r="M75" s="17"/>
      <c r="N75" s="188" t="s">
        <v>525</v>
      </c>
      <c r="O75" s="187">
        <v>2.0099999999999998</v>
      </c>
      <c r="P75" s="187">
        <v>5.9</v>
      </c>
    </row>
    <row r="76" spans="1:24" s="187" customFormat="1" ht="29" hidden="1" x14ac:dyDescent="0.35">
      <c r="A76" s="81"/>
      <c r="B76" s="197"/>
      <c r="C76" s="15"/>
      <c r="D76" s="15"/>
      <c r="E76" s="7"/>
      <c r="F76" s="7"/>
      <c r="G76" s="7"/>
      <c r="H76" s="7"/>
      <c r="I76" s="7"/>
      <c r="J76" s="7"/>
      <c r="K76" s="1"/>
      <c r="L76" s="17"/>
      <c r="M76" s="17"/>
      <c r="N76" s="188" t="s">
        <v>526</v>
      </c>
      <c r="O76" s="187">
        <v>5.91</v>
      </c>
      <c r="P76" s="187">
        <v>6.5</v>
      </c>
    </row>
    <row r="77" spans="1:24" s="187" customFormat="1" ht="101.5" hidden="1" x14ac:dyDescent="0.35">
      <c r="A77" s="81"/>
      <c r="B77" s="197"/>
      <c r="C77" s="15"/>
      <c r="D77" s="15"/>
      <c r="E77" s="7"/>
      <c r="F77" s="7"/>
      <c r="G77" s="7"/>
      <c r="H77" s="7"/>
      <c r="I77" s="7"/>
      <c r="J77" s="7"/>
      <c r="K77" s="1"/>
      <c r="L77" s="17"/>
      <c r="M77" s="17"/>
      <c r="N77" s="188" t="s">
        <v>527</v>
      </c>
      <c r="O77" s="187">
        <v>6.51</v>
      </c>
      <c r="P77" s="187">
        <v>8</v>
      </c>
    </row>
    <row r="78" spans="1:24" s="187" customFormat="1" ht="116" hidden="1" x14ac:dyDescent="0.35">
      <c r="A78" s="81"/>
      <c r="B78" s="197"/>
      <c r="C78" s="15"/>
      <c r="D78" s="15"/>
      <c r="E78" s="7"/>
      <c r="F78" s="7"/>
      <c r="G78" s="7"/>
      <c r="H78" s="7"/>
      <c r="I78" s="7"/>
      <c r="J78" s="7"/>
      <c r="K78" s="1"/>
      <c r="L78" s="17"/>
      <c r="M78" s="17"/>
      <c r="N78" s="188" t="s">
        <v>528</v>
      </c>
      <c r="O78" s="187">
        <v>8.01</v>
      </c>
      <c r="P78" s="187">
        <v>10</v>
      </c>
    </row>
    <row r="79" spans="1:24" s="187" customFormat="1" ht="101.5" hidden="1" x14ac:dyDescent="0.35">
      <c r="A79" s="81"/>
      <c r="B79" s="197"/>
      <c r="C79" s="15"/>
      <c r="D79" s="15"/>
      <c r="E79" s="7"/>
      <c r="F79" s="7"/>
      <c r="G79" s="7"/>
      <c r="H79" s="7"/>
      <c r="I79" s="7"/>
      <c r="J79" s="7"/>
      <c r="K79" s="1"/>
      <c r="L79" s="17"/>
      <c r="M79" s="17"/>
      <c r="N79" s="188" t="s">
        <v>529</v>
      </c>
      <c r="O79" s="187">
        <v>10.01</v>
      </c>
      <c r="P79" s="187">
        <v>20</v>
      </c>
    </row>
    <row r="80" spans="1:24" s="187" customFormat="1" hidden="1" x14ac:dyDescent="0.35">
      <c r="A80" s="81"/>
      <c r="B80" s="197"/>
      <c r="C80" s="15"/>
      <c r="D80" s="15"/>
      <c r="E80" s="7"/>
      <c r="F80" s="7"/>
      <c r="G80" s="7"/>
      <c r="H80" s="7"/>
      <c r="I80" s="7"/>
      <c r="J80" s="7"/>
      <c r="K80" s="6"/>
      <c r="L80" s="17"/>
      <c r="M80" s="17"/>
      <c r="N80" s="187" t="s">
        <v>463</v>
      </c>
    </row>
    <row r="81" spans="1:24" s="187" customFormat="1" x14ac:dyDescent="0.35">
      <c r="A81" s="81" t="s">
        <v>256</v>
      </c>
      <c r="B81" s="197" t="s">
        <v>256</v>
      </c>
      <c r="C81" s="15"/>
      <c r="D81" s="15"/>
      <c r="E81" s="7"/>
      <c r="F81" s="7"/>
      <c r="G81" s="7"/>
      <c r="H81" s="7"/>
      <c r="I81" s="7"/>
      <c r="J81" s="7"/>
      <c r="K81" s="7"/>
      <c r="L81" s="17"/>
      <c r="M81" s="17"/>
    </row>
    <row r="82" spans="1:24" s="187" customFormat="1" x14ac:dyDescent="0.35">
      <c r="A82" s="81" t="s">
        <v>256</v>
      </c>
      <c r="B82" s="197" t="s">
        <v>256</v>
      </c>
      <c r="C82" s="15"/>
      <c r="D82" s="15"/>
      <c r="E82" s="16" t="str">
        <f>IF(AND(G72&gt;=0,G72&lt;=7),N83,IF(AND(G72&gt;=7,G72&lt;=20),N84,N85))</f>
        <v>Verify Data Entry</v>
      </c>
      <c r="F82" s="7"/>
      <c r="G82" s="7"/>
      <c r="H82" s="7"/>
      <c r="I82" s="7"/>
      <c r="J82" s="7"/>
      <c r="K82" s="7"/>
      <c r="L82" s="17"/>
      <c r="M82" s="17"/>
    </row>
    <row r="83" spans="1:24" s="187" customFormat="1" ht="16.75" customHeight="1" x14ac:dyDescent="0.35">
      <c r="A83" s="81" t="s">
        <v>256</v>
      </c>
      <c r="B83" s="197" t="s">
        <v>256</v>
      </c>
      <c r="C83" s="15"/>
      <c r="D83" s="15"/>
      <c r="E83" s="18">
        <f>IF(AND(E82=N83),X88,0)</f>
        <v>0</v>
      </c>
      <c r="F83" s="7" t="s">
        <v>109</v>
      </c>
      <c r="G83" s="4" t="s">
        <v>15</v>
      </c>
      <c r="H83" s="7">
        <f>IF(AND(E82=N83),W88,0)</f>
        <v>0</v>
      </c>
      <c r="I83" s="7" t="s">
        <v>17</v>
      </c>
      <c r="J83" s="7"/>
      <c r="K83" s="7"/>
      <c r="L83" s="17"/>
      <c r="M83" s="17"/>
      <c r="N83" s="188" t="s">
        <v>530</v>
      </c>
    </row>
    <row r="84" spans="1:24" s="187" customFormat="1" hidden="1" x14ac:dyDescent="0.35">
      <c r="A84" s="81"/>
      <c r="B84" s="197"/>
      <c r="C84" s="15"/>
      <c r="D84" s="15"/>
      <c r="E84" s="7"/>
      <c r="F84" s="7"/>
      <c r="G84" s="7"/>
      <c r="H84" s="7"/>
      <c r="I84" s="7"/>
      <c r="J84" s="7"/>
      <c r="K84" s="7"/>
      <c r="L84" s="17"/>
      <c r="M84" s="17"/>
      <c r="N84" s="188" t="s">
        <v>16</v>
      </c>
    </row>
    <row r="85" spans="1:24" s="187" customFormat="1" hidden="1" x14ac:dyDescent="0.35">
      <c r="A85" s="81"/>
      <c r="B85" s="197"/>
      <c r="C85" s="15"/>
      <c r="D85" s="15"/>
      <c r="E85" s="7"/>
      <c r="F85" s="7"/>
      <c r="G85" s="7"/>
      <c r="H85" s="7"/>
      <c r="I85" s="7"/>
      <c r="J85" s="7"/>
      <c r="K85" s="7"/>
      <c r="L85" s="17"/>
      <c r="M85" s="17"/>
      <c r="N85" s="188" t="s">
        <v>6</v>
      </c>
    </row>
    <row r="86" spans="1:24" s="187" customFormat="1" hidden="1" x14ac:dyDescent="0.35">
      <c r="A86" s="81"/>
      <c r="B86" s="197"/>
      <c r="C86" s="15"/>
      <c r="D86" s="15"/>
      <c r="E86" s="7"/>
      <c r="F86" s="7"/>
      <c r="G86" s="7"/>
      <c r="H86" s="7"/>
      <c r="I86" s="7"/>
      <c r="J86" s="7"/>
      <c r="K86" s="7"/>
      <c r="L86" s="17"/>
      <c r="M86" s="17"/>
      <c r="N86" s="188"/>
    </row>
    <row r="87" spans="1:24" s="187" customFormat="1" hidden="1" x14ac:dyDescent="0.35">
      <c r="A87" s="84"/>
      <c r="B87" s="197"/>
      <c r="C87" s="15"/>
      <c r="D87" s="15"/>
      <c r="E87" s="7"/>
      <c r="F87" s="7"/>
      <c r="G87" s="7"/>
      <c r="H87" s="7"/>
      <c r="I87" s="7"/>
      <c r="J87" s="7"/>
      <c r="K87" s="7"/>
      <c r="L87" s="17"/>
      <c r="M87" s="17"/>
      <c r="O87" s="189" t="s">
        <v>18</v>
      </c>
      <c r="P87" s="189" t="s">
        <v>19</v>
      </c>
      <c r="Q87" s="189" t="s">
        <v>20</v>
      </c>
      <c r="R87" s="189" t="s">
        <v>21</v>
      </c>
      <c r="S87" s="189" t="s">
        <v>22</v>
      </c>
      <c r="T87" s="189"/>
      <c r="U87" s="189" t="s">
        <v>23</v>
      </c>
      <c r="V87" s="189" t="s">
        <v>24</v>
      </c>
      <c r="W87" s="189" t="s">
        <v>25</v>
      </c>
      <c r="X87" s="189" t="s">
        <v>26</v>
      </c>
    </row>
    <row r="88" spans="1:24" s="187" customFormat="1" ht="15" thickBot="1" x14ac:dyDescent="0.4">
      <c r="A88" s="82" t="s">
        <v>256</v>
      </c>
      <c r="B88" s="197" t="s">
        <v>256</v>
      </c>
      <c r="C88" s="15"/>
      <c r="D88" s="19"/>
      <c r="E88" s="20"/>
      <c r="F88" s="20"/>
      <c r="G88" s="20"/>
      <c r="H88" s="20"/>
      <c r="I88" s="20"/>
      <c r="J88" s="20"/>
      <c r="K88" s="20"/>
      <c r="L88" s="21"/>
      <c r="M88" s="17"/>
      <c r="O88" s="189">
        <v>4000</v>
      </c>
      <c r="P88" s="189" t="str">
        <f>G72</f>
        <v>Enter Data</v>
      </c>
      <c r="Q88" s="189">
        <v>6</v>
      </c>
      <c r="R88" s="189" t="e">
        <f>Q88-P88</f>
        <v>#VALUE!</v>
      </c>
      <c r="S88" s="189" t="e">
        <f>R88*$G$7/O88*1000</f>
        <v>#VALUE!</v>
      </c>
      <c r="T88" s="189"/>
      <c r="U88" s="189">
        <v>1</v>
      </c>
      <c r="V88" s="189" t="e">
        <f>R88/U88</f>
        <v>#VALUE!</v>
      </c>
      <c r="W88" s="189" t="e">
        <f>ROUNDUP(V88,0)</f>
        <v>#VALUE!</v>
      </c>
      <c r="X88" s="191" t="e">
        <f>S88/W88</f>
        <v>#VALUE!</v>
      </c>
    </row>
    <row r="89" spans="1:24" s="187" customFormat="1" ht="15" thickBot="1" x14ac:dyDescent="0.4">
      <c r="A89" s="81" t="s">
        <v>256</v>
      </c>
      <c r="B89" s="197" t="s">
        <v>256</v>
      </c>
      <c r="C89" s="15"/>
      <c r="D89" s="7"/>
      <c r="E89" s="7"/>
      <c r="F89" s="7"/>
      <c r="G89" s="7"/>
      <c r="H89" s="7"/>
      <c r="I89" s="7"/>
      <c r="J89" s="7"/>
      <c r="K89" s="7"/>
      <c r="L89" s="7"/>
      <c r="M89" s="17"/>
    </row>
    <row r="90" spans="1:24" s="187" customFormat="1" ht="8.4" customHeight="1" thickBot="1" x14ac:dyDescent="0.4">
      <c r="A90" s="81" t="s">
        <v>256</v>
      </c>
      <c r="B90" s="197" t="s">
        <v>256</v>
      </c>
      <c r="C90" s="15"/>
      <c r="D90" s="12"/>
      <c r="E90" s="13"/>
      <c r="F90" s="13"/>
      <c r="G90" s="13"/>
      <c r="H90" s="13"/>
      <c r="I90" s="13"/>
      <c r="J90" s="13"/>
      <c r="K90" s="13"/>
      <c r="L90" s="14"/>
      <c r="M90" s="17"/>
    </row>
    <row r="91" spans="1:24" s="187" customFormat="1" ht="19" thickBot="1" x14ac:dyDescent="0.5">
      <c r="A91" s="81" t="s">
        <v>256</v>
      </c>
      <c r="B91" s="197" t="s">
        <v>256</v>
      </c>
      <c r="C91" s="15"/>
      <c r="D91" s="15"/>
      <c r="E91" s="24" t="s">
        <v>407</v>
      </c>
      <c r="F91" s="7"/>
      <c r="G91" s="32" t="s">
        <v>251</v>
      </c>
      <c r="H91" s="7" t="s">
        <v>4</v>
      </c>
      <c r="I91" s="7"/>
      <c r="J91" s="7"/>
      <c r="K91" s="16" t="s">
        <v>10</v>
      </c>
      <c r="L91" s="17"/>
      <c r="M91" s="17"/>
    </row>
    <row r="92" spans="1:24" s="187" customFormat="1" ht="109.75" customHeight="1" thickBot="1" x14ac:dyDescent="0.4">
      <c r="A92" s="81" t="s">
        <v>256</v>
      </c>
      <c r="B92" s="197" t="s">
        <v>256</v>
      </c>
      <c r="C92" s="15"/>
      <c r="D92" s="15"/>
      <c r="E92" s="7"/>
      <c r="F92" s="7"/>
      <c r="G92" s="7"/>
      <c r="H92" s="7"/>
      <c r="I92" s="7"/>
      <c r="J92" s="7"/>
      <c r="K92" s="2" t="str">
        <f>IF(AND(G91&gt;=O93,G91&lt;=P93),N93,IF(AND(G91&gt;=O94,G91&lt;=P94),N94,IF(AND(G91&gt;=O95,G91&lt;=P95),N95,IF(AND(G91&gt;=O96,G91&lt;=P96),N96,IF(AND(G91&gt;=O97,G91&lt;=P97),N97,IF(AND(G91&gt;=O98,G91&lt;=P98),N98,N99))))))</f>
        <v>Verify Data Entry</v>
      </c>
      <c r="L92" s="17"/>
      <c r="M92" s="17"/>
      <c r="O92" s="187" t="s">
        <v>0</v>
      </c>
      <c r="P92" s="187" t="s">
        <v>1</v>
      </c>
    </row>
    <row r="93" spans="1:24" s="187" customFormat="1" ht="58" hidden="1" x14ac:dyDescent="0.35">
      <c r="A93" s="81"/>
      <c r="B93" s="197"/>
      <c r="C93" s="15"/>
      <c r="D93" s="15"/>
      <c r="E93" s="7"/>
      <c r="F93" s="7"/>
      <c r="G93" s="7"/>
      <c r="H93" s="7"/>
      <c r="I93" s="7"/>
      <c r="J93" s="7"/>
      <c r="K93" s="1"/>
      <c r="L93" s="17"/>
      <c r="M93" s="17"/>
      <c r="N93" s="188" t="s">
        <v>55</v>
      </c>
      <c r="O93" s="187">
        <v>0</v>
      </c>
      <c r="P93" s="187">
        <v>45</v>
      </c>
    </row>
    <row r="94" spans="1:24" s="187" customFormat="1" ht="58" hidden="1" x14ac:dyDescent="0.35">
      <c r="A94" s="81"/>
      <c r="B94" s="197"/>
      <c r="C94" s="15"/>
      <c r="D94" s="15"/>
      <c r="E94" s="7"/>
      <c r="F94" s="7"/>
      <c r="G94" s="7"/>
      <c r="H94" s="7"/>
      <c r="I94" s="7"/>
      <c r="J94" s="7"/>
      <c r="K94" s="1"/>
      <c r="L94" s="17"/>
      <c r="M94" s="17"/>
      <c r="N94" s="188" t="s">
        <v>56</v>
      </c>
      <c r="O94" s="187">
        <v>45</v>
      </c>
      <c r="P94" s="187">
        <v>80</v>
      </c>
    </row>
    <row r="95" spans="1:24" s="187" customFormat="1" ht="29" hidden="1" x14ac:dyDescent="0.35">
      <c r="A95" s="81"/>
      <c r="B95" s="197"/>
      <c r="C95" s="15"/>
      <c r="D95" s="15"/>
      <c r="E95" s="7"/>
      <c r="F95" s="7"/>
      <c r="G95" s="7"/>
      <c r="H95" s="7"/>
      <c r="I95" s="7"/>
      <c r="J95" s="7"/>
      <c r="K95" s="1"/>
      <c r="L95" s="17"/>
      <c r="M95" s="17"/>
      <c r="N95" s="188" t="s">
        <v>59</v>
      </c>
      <c r="O95" s="187">
        <v>80</v>
      </c>
      <c r="P95" s="187">
        <v>85</v>
      </c>
    </row>
    <row r="96" spans="1:24" s="187" customFormat="1" ht="87" hidden="1" x14ac:dyDescent="0.35">
      <c r="A96" s="81"/>
      <c r="B96" s="197"/>
      <c r="C96" s="15"/>
      <c r="D96" s="15"/>
      <c r="E96" s="7"/>
      <c r="F96" s="7"/>
      <c r="G96" s="7"/>
      <c r="H96" s="7"/>
      <c r="I96" s="7"/>
      <c r="J96" s="7"/>
      <c r="K96" s="1"/>
      <c r="L96" s="17"/>
      <c r="M96" s="17"/>
      <c r="N96" s="188" t="s">
        <v>62</v>
      </c>
      <c r="O96" s="187">
        <v>85</v>
      </c>
      <c r="P96" s="187">
        <v>100</v>
      </c>
    </row>
    <row r="97" spans="1:24" s="187" customFormat="1" ht="87" hidden="1" x14ac:dyDescent="0.35">
      <c r="A97" s="81"/>
      <c r="B97" s="197"/>
      <c r="C97" s="15"/>
      <c r="D97" s="15"/>
      <c r="E97" s="7"/>
      <c r="F97" s="7"/>
      <c r="G97" s="7"/>
      <c r="H97" s="7"/>
      <c r="I97" s="7"/>
      <c r="J97" s="7"/>
      <c r="K97" s="1"/>
      <c r="L97" s="17"/>
      <c r="M97" s="17"/>
      <c r="N97" s="188" t="s">
        <v>57</v>
      </c>
      <c r="O97" s="187">
        <v>100</v>
      </c>
      <c r="P97" s="187">
        <v>120</v>
      </c>
    </row>
    <row r="98" spans="1:24" s="187" customFormat="1" ht="101.5" hidden="1" x14ac:dyDescent="0.35">
      <c r="A98" s="81"/>
      <c r="B98" s="197"/>
      <c r="C98" s="15"/>
      <c r="D98" s="15"/>
      <c r="E98" s="7"/>
      <c r="F98" s="7"/>
      <c r="G98" s="7"/>
      <c r="H98" s="7"/>
      <c r="I98" s="7"/>
      <c r="J98" s="7"/>
      <c r="K98" s="1"/>
      <c r="L98" s="17"/>
      <c r="M98" s="17"/>
      <c r="N98" s="188" t="s">
        <v>60</v>
      </c>
      <c r="O98" s="187">
        <v>120</v>
      </c>
      <c r="P98" s="187">
        <v>150</v>
      </c>
    </row>
    <row r="99" spans="1:24" s="187" customFormat="1" hidden="1" x14ac:dyDescent="0.35">
      <c r="A99" s="81"/>
      <c r="B99" s="197"/>
      <c r="C99" s="15"/>
      <c r="D99" s="15"/>
      <c r="E99" s="7"/>
      <c r="F99" s="7"/>
      <c r="G99" s="7"/>
      <c r="H99" s="7"/>
      <c r="I99" s="7"/>
      <c r="J99" s="7"/>
      <c r="K99" s="6"/>
      <c r="L99" s="17"/>
      <c r="M99" s="17"/>
      <c r="N99" s="187" t="s">
        <v>6</v>
      </c>
    </row>
    <row r="100" spans="1:24" s="187" customFormat="1" x14ac:dyDescent="0.35">
      <c r="A100" s="81" t="s">
        <v>256</v>
      </c>
      <c r="B100" s="197" t="s">
        <v>256</v>
      </c>
      <c r="C100" s="15"/>
      <c r="D100" s="15"/>
      <c r="E100" s="7"/>
      <c r="F100" s="7"/>
      <c r="G100" s="7"/>
      <c r="H100" s="7"/>
      <c r="I100" s="7"/>
      <c r="J100" s="7"/>
      <c r="K100" s="7"/>
      <c r="L100" s="17"/>
      <c r="M100" s="17"/>
    </row>
    <row r="101" spans="1:24" s="187" customFormat="1" x14ac:dyDescent="0.35">
      <c r="A101" s="81" t="s">
        <v>256</v>
      </c>
      <c r="B101" s="197" t="s">
        <v>256</v>
      </c>
      <c r="C101" s="15"/>
      <c r="D101" s="15"/>
      <c r="E101" s="16" t="str">
        <f>IF(AND(G91&gt;=0,G91&lt;=85),N102,IF(AND(G91&gt;=85,G91&lt;=150),N103,N104))</f>
        <v>Verify Data Entry</v>
      </c>
      <c r="F101" s="7"/>
      <c r="G101" s="7"/>
      <c r="H101" s="7"/>
      <c r="I101" s="7"/>
      <c r="J101" s="7"/>
      <c r="K101" s="7"/>
      <c r="L101" s="17"/>
      <c r="M101" s="17"/>
    </row>
    <row r="102" spans="1:24" s="187" customFormat="1" ht="16.25" customHeight="1" x14ac:dyDescent="0.35">
      <c r="A102" s="81" t="s">
        <v>256</v>
      </c>
      <c r="B102" s="197" t="s">
        <v>256</v>
      </c>
      <c r="C102" s="15"/>
      <c r="D102" s="15"/>
      <c r="E102" s="18">
        <f>IF(AND(E101=N102),X107,0)</f>
        <v>0</v>
      </c>
      <c r="F102" s="7" t="s">
        <v>109</v>
      </c>
      <c r="G102" s="4" t="s">
        <v>15</v>
      </c>
      <c r="H102" s="7">
        <f>IF(AND(E101=N102),W107,0)</f>
        <v>0</v>
      </c>
      <c r="I102" s="7" t="s">
        <v>17</v>
      </c>
      <c r="J102" s="7"/>
      <c r="K102" s="7"/>
      <c r="L102" s="17"/>
      <c r="M102" s="17"/>
      <c r="N102" s="188" t="s">
        <v>58</v>
      </c>
    </row>
    <row r="103" spans="1:24" s="187" customFormat="1" hidden="1" x14ac:dyDescent="0.35">
      <c r="A103" s="81"/>
      <c r="B103" s="197"/>
      <c r="C103" s="15"/>
      <c r="D103" s="15"/>
      <c r="E103" s="7"/>
      <c r="F103" s="7"/>
      <c r="G103" s="7"/>
      <c r="H103" s="7"/>
      <c r="I103" s="7"/>
      <c r="J103" s="7"/>
      <c r="K103" s="7"/>
      <c r="L103" s="17"/>
      <c r="M103" s="17"/>
      <c r="N103" s="188" t="s">
        <v>16</v>
      </c>
    </row>
    <row r="104" spans="1:24" s="187" customFormat="1" hidden="1" x14ac:dyDescent="0.35">
      <c r="A104" s="81"/>
      <c r="B104" s="197"/>
      <c r="C104" s="15"/>
      <c r="D104" s="15"/>
      <c r="E104" s="7"/>
      <c r="F104" s="7"/>
      <c r="G104" s="7"/>
      <c r="H104" s="7"/>
      <c r="I104" s="7"/>
      <c r="J104" s="7"/>
      <c r="K104" s="7"/>
      <c r="L104" s="17"/>
      <c r="M104" s="17"/>
      <c r="N104" s="188" t="s">
        <v>6</v>
      </c>
    </row>
    <row r="105" spans="1:24" s="187" customFormat="1" hidden="1" x14ac:dyDescent="0.35">
      <c r="A105" s="81"/>
      <c r="B105" s="197"/>
      <c r="C105" s="15"/>
      <c r="D105" s="15"/>
      <c r="E105" s="7"/>
      <c r="F105" s="7"/>
      <c r="G105" s="7"/>
      <c r="H105" s="7"/>
      <c r="I105" s="7"/>
      <c r="J105" s="7"/>
      <c r="K105" s="7"/>
      <c r="L105" s="17"/>
      <c r="M105" s="17"/>
      <c r="N105" s="188"/>
    </row>
    <row r="106" spans="1:24" s="187" customFormat="1" hidden="1" x14ac:dyDescent="0.35">
      <c r="A106" s="84"/>
      <c r="B106" s="197"/>
      <c r="C106" s="15"/>
      <c r="D106" s="15"/>
      <c r="E106" s="7"/>
      <c r="F106" s="7"/>
      <c r="G106" s="7"/>
      <c r="H106" s="7"/>
      <c r="I106" s="7"/>
      <c r="J106" s="7"/>
      <c r="K106" s="7"/>
      <c r="L106" s="17"/>
      <c r="M106" s="17"/>
      <c r="O106" s="189" t="s">
        <v>18</v>
      </c>
      <c r="P106" s="189" t="s">
        <v>19</v>
      </c>
      <c r="Q106" s="189" t="s">
        <v>20</v>
      </c>
      <c r="R106" s="189" t="s">
        <v>21</v>
      </c>
      <c r="S106" s="189" t="s">
        <v>22</v>
      </c>
      <c r="T106" s="189"/>
      <c r="U106" s="189" t="s">
        <v>23</v>
      </c>
      <c r="V106" s="189" t="s">
        <v>24</v>
      </c>
      <c r="W106" s="189" t="s">
        <v>25</v>
      </c>
      <c r="X106" s="189" t="s">
        <v>26</v>
      </c>
    </row>
    <row r="107" spans="1:24" s="187" customFormat="1" ht="15" thickBot="1" x14ac:dyDescent="0.4">
      <c r="A107" s="82" t="s">
        <v>256</v>
      </c>
      <c r="B107" s="197" t="s">
        <v>256</v>
      </c>
      <c r="C107" s="15"/>
      <c r="D107" s="19"/>
      <c r="E107" s="20"/>
      <c r="F107" s="20"/>
      <c r="G107" s="20"/>
      <c r="H107" s="20"/>
      <c r="I107" s="20"/>
      <c r="J107" s="20"/>
      <c r="K107" s="20"/>
      <c r="L107" s="21"/>
      <c r="M107" s="17"/>
      <c r="O107" s="189">
        <v>54000</v>
      </c>
      <c r="P107" s="189" t="str">
        <f>G91</f>
        <v>Enter Data</v>
      </c>
      <c r="Q107" s="189">
        <v>85</v>
      </c>
      <c r="R107" s="189" t="e">
        <f>Q107-P107</f>
        <v>#VALUE!</v>
      </c>
      <c r="S107" s="189" t="e">
        <f>R107*$G$7/O107*1000</f>
        <v>#VALUE!</v>
      </c>
      <c r="T107" s="189"/>
      <c r="U107" s="189">
        <v>10</v>
      </c>
      <c r="V107" s="189" t="e">
        <f>R107/U107</f>
        <v>#VALUE!</v>
      </c>
      <c r="W107" s="189" t="e">
        <f>ROUNDUP(V107,0)</f>
        <v>#VALUE!</v>
      </c>
      <c r="X107" s="191" t="e">
        <f>S107/W107</f>
        <v>#VALUE!</v>
      </c>
    </row>
    <row r="108" spans="1:24" s="187" customFormat="1" ht="15" thickBot="1" x14ac:dyDescent="0.4">
      <c r="A108" s="81" t="s">
        <v>256</v>
      </c>
      <c r="B108" s="197" t="s">
        <v>256</v>
      </c>
      <c r="C108" s="15"/>
      <c r="D108" s="7"/>
      <c r="E108" s="7"/>
      <c r="F108" s="7"/>
      <c r="G108" s="7"/>
      <c r="H108" s="7"/>
      <c r="I108" s="7"/>
      <c r="J108" s="7"/>
      <c r="K108" s="7"/>
      <c r="L108" s="7"/>
      <c r="M108" s="17"/>
    </row>
    <row r="109" spans="1:24" s="187" customFormat="1" ht="8.4" customHeight="1" thickBot="1" x14ac:dyDescent="0.4">
      <c r="A109" s="81" t="s">
        <v>256</v>
      </c>
      <c r="B109" s="197" t="s">
        <v>256</v>
      </c>
      <c r="C109" s="15"/>
      <c r="D109" s="12"/>
      <c r="E109" s="13"/>
      <c r="F109" s="13"/>
      <c r="G109" s="13"/>
      <c r="H109" s="13"/>
      <c r="I109" s="13"/>
      <c r="J109" s="13"/>
      <c r="K109" s="13"/>
      <c r="L109" s="14"/>
      <c r="M109" s="17"/>
    </row>
    <row r="110" spans="1:24" s="187" customFormat="1" ht="19" thickBot="1" x14ac:dyDescent="0.5">
      <c r="A110" s="81" t="s">
        <v>256</v>
      </c>
      <c r="B110" s="197" t="s">
        <v>256</v>
      </c>
      <c r="C110" s="15"/>
      <c r="D110" s="15"/>
      <c r="E110" s="24" t="s">
        <v>49</v>
      </c>
      <c r="F110" s="7"/>
      <c r="G110" s="32" t="s">
        <v>251</v>
      </c>
      <c r="H110" s="7" t="s">
        <v>4</v>
      </c>
      <c r="I110" s="7"/>
      <c r="J110" s="7"/>
      <c r="K110" s="16" t="s">
        <v>10</v>
      </c>
      <c r="L110" s="17"/>
      <c r="M110" s="17"/>
    </row>
    <row r="111" spans="1:24" s="187" customFormat="1" ht="109.75" customHeight="1" thickBot="1" x14ac:dyDescent="0.4">
      <c r="A111" s="81" t="s">
        <v>256</v>
      </c>
      <c r="B111" s="197" t="s">
        <v>256</v>
      </c>
      <c r="C111" s="15"/>
      <c r="D111" s="15"/>
      <c r="E111" s="7"/>
      <c r="F111" s="7"/>
      <c r="G111" s="7"/>
      <c r="H111" s="7"/>
      <c r="I111" s="7"/>
      <c r="J111" s="7"/>
      <c r="K111" s="2" t="str">
        <f>IF(AND(G110&gt;=O112,G110&lt;=P112),N112,IF(AND(G110&gt;=O113,G110&lt;=P113),N113,IF(AND(G110&gt;=O114,G110&lt;=P114),N114,IF(AND(G110&gt;=O115,G110&lt;=P115),N115,IF(AND(G110&gt;=O116,G110&lt;=P116),N116,IF(AND(G110&gt;=O117,G110&lt;=P117),N117,N118))))))</f>
        <v>Verify Data Entry</v>
      </c>
      <c r="L111" s="17"/>
      <c r="M111" s="17"/>
      <c r="O111" s="187" t="s">
        <v>0</v>
      </c>
      <c r="P111" s="187" t="s">
        <v>1</v>
      </c>
    </row>
    <row r="112" spans="1:24" s="187" customFormat="1" ht="58" hidden="1" x14ac:dyDescent="0.35">
      <c r="A112" s="81"/>
      <c r="B112" s="197"/>
      <c r="C112" s="15"/>
      <c r="D112" s="15"/>
      <c r="E112" s="7"/>
      <c r="F112" s="7"/>
      <c r="G112" s="7"/>
      <c r="H112" s="7"/>
      <c r="I112" s="7"/>
      <c r="J112" s="7"/>
      <c r="K112" s="1"/>
      <c r="L112" s="17"/>
      <c r="M112" s="17"/>
      <c r="N112" s="188" t="s">
        <v>146</v>
      </c>
      <c r="O112" s="187">
        <v>250</v>
      </c>
      <c r="P112" s="187">
        <v>330</v>
      </c>
    </row>
    <row r="113" spans="1:24" s="187" customFormat="1" ht="58" hidden="1" x14ac:dyDescent="0.35">
      <c r="A113" s="81"/>
      <c r="B113" s="197"/>
      <c r="C113" s="15"/>
      <c r="D113" s="15"/>
      <c r="E113" s="7"/>
      <c r="F113" s="7"/>
      <c r="G113" s="7"/>
      <c r="H113" s="7"/>
      <c r="I113" s="7"/>
      <c r="J113" s="7"/>
      <c r="K113" s="1"/>
      <c r="L113" s="17"/>
      <c r="M113" s="17"/>
      <c r="N113" s="188" t="s">
        <v>50</v>
      </c>
      <c r="O113" s="187">
        <v>330</v>
      </c>
      <c r="P113" s="187">
        <v>380</v>
      </c>
    </row>
    <row r="114" spans="1:24" s="187" customFormat="1" ht="58" hidden="1" x14ac:dyDescent="0.35">
      <c r="A114" s="81"/>
      <c r="B114" s="197"/>
      <c r="C114" s="15"/>
      <c r="D114" s="15"/>
      <c r="E114" s="7"/>
      <c r="F114" s="7"/>
      <c r="G114" s="7"/>
      <c r="H114" s="7"/>
      <c r="I114" s="7"/>
      <c r="J114" s="7"/>
      <c r="K114" s="1"/>
      <c r="L114" s="17"/>
      <c r="M114" s="17"/>
      <c r="N114" s="188" t="s">
        <v>51</v>
      </c>
      <c r="O114" s="187">
        <v>380</v>
      </c>
      <c r="P114" s="187">
        <v>400</v>
      </c>
    </row>
    <row r="115" spans="1:24" s="187" customFormat="1" ht="43.5" hidden="1" x14ac:dyDescent="0.35">
      <c r="A115" s="81"/>
      <c r="B115" s="197"/>
      <c r="C115" s="15"/>
      <c r="D115" s="15"/>
      <c r="E115" s="7"/>
      <c r="F115" s="7"/>
      <c r="G115" s="7"/>
      <c r="H115" s="7"/>
      <c r="I115" s="7"/>
      <c r="J115" s="7"/>
      <c r="K115" s="1"/>
      <c r="L115" s="17"/>
      <c r="M115" s="17"/>
      <c r="N115" s="188" t="s">
        <v>52</v>
      </c>
      <c r="O115" s="187">
        <v>400</v>
      </c>
      <c r="P115" s="187">
        <v>420</v>
      </c>
    </row>
    <row r="116" spans="1:24" s="187" customFormat="1" ht="130.5" hidden="1" x14ac:dyDescent="0.35">
      <c r="A116" s="81"/>
      <c r="B116" s="197"/>
      <c r="C116" s="15"/>
      <c r="D116" s="15"/>
      <c r="E116" s="7"/>
      <c r="F116" s="7"/>
      <c r="G116" s="7"/>
      <c r="H116" s="7"/>
      <c r="I116" s="7"/>
      <c r="J116" s="7"/>
      <c r="K116" s="1"/>
      <c r="L116" s="17"/>
      <c r="M116" s="17"/>
      <c r="N116" s="188" t="s">
        <v>147</v>
      </c>
      <c r="O116" s="187">
        <v>420</v>
      </c>
      <c r="P116" s="187">
        <v>500</v>
      </c>
    </row>
    <row r="117" spans="1:24" s="187" customFormat="1" ht="116" hidden="1" x14ac:dyDescent="0.35">
      <c r="A117" s="81"/>
      <c r="B117" s="197"/>
      <c r="C117" s="15"/>
      <c r="D117" s="15"/>
      <c r="E117" s="7"/>
      <c r="F117" s="7"/>
      <c r="G117" s="7"/>
      <c r="H117" s="7"/>
      <c r="I117" s="7"/>
      <c r="J117" s="7"/>
      <c r="K117" s="1"/>
      <c r="L117" s="17"/>
      <c r="M117" s="17"/>
      <c r="N117" s="188" t="s">
        <v>148</v>
      </c>
      <c r="O117" s="187">
        <v>500</v>
      </c>
      <c r="P117" s="187">
        <v>600</v>
      </c>
    </row>
    <row r="118" spans="1:24" s="187" customFormat="1" hidden="1" x14ac:dyDescent="0.35">
      <c r="A118" s="81"/>
      <c r="B118" s="197"/>
      <c r="C118" s="15"/>
      <c r="D118" s="15"/>
      <c r="E118" s="7"/>
      <c r="F118" s="7"/>
      <c r="G118" s="7"/>
      <c r="H118" s="7"/>
      <c r="I118" s="7"/>
      <c r="J118" s="7"/>
      <c r="K118" s="6"/>
      <c r="L118" s="17"/>
      <c r="M118" s="17"/>
      <c r="N118" s="187" t="s">
        <v>6</v>
      </c>
    </row>
    <row r="119" spans="1:24" s="187" customFormat="1" x14ac:dyDescent="0.35">
      <c r="A119" s="81" t="s">
        <v>256</v>
      </c>
      <c r="B119" s="197" t="s">
        <v>256</v>
      </c>
      <c r="C119" s="15"/>
      <c r="D119" s="15"/>
      <c r="E119" s="7"/>
      <c r="F119" s="7"/>
      <c r="G119" s="7"/>
      <c r="H119" s="7"/>
      <c r="I119" s="7"/>
      <c r="J119" s="7"/>
      <c r="K119" s="7"/>
      <c r="L119" s="17"/>
      <c r="M119" s="17"/>
    </row>
    <row r="120" spans="1:24" s="187" customFormat="1" x14ac:dyDescent="0.35">
      <c r="A120" s="81" t="s">
        <v>256</v>
      </c>
      <c r="B120" s="197" t="s">
        <v>256</v>
      </c>
      <c r="C120" s="15"/>
      <c r="D120" s="15"/>
      <c r="E120" s="16" t="str">
        <f>IF(AND(G110&gt;=250,G110&lt;=410),N121,IF(AND(G110&gt;=410,G110&lt;=600),N122,N123))</f>
        <v>Verify Data Entry</v>
      </c>
      <c r="F120" s="7"/>
      <c r="G120" s="7"/>
      <c r="H120" s="7"/>
      <c r="I120" s="7"/>
      <c r="J120" s="7"/>
      <c r="K120" s="7"/>
      <c r="L120" s="17"/>
      <c r="M120" s="17"/>
    </row>
    <row r="121" spans="1:24" s="187" customFormat="1" ht="16.25" customHeight="1" x14ac:dyDescent="0.35">
      <c r="A121" s="81" t="s">
        <v>256</v>
      </c>
      <c r="B121" s="197" t="s">
        <v>256</v>
      </c>
      <c r="C121" s="15"/>
      <c r="D121" s="15"/>
      <c r="E121" s="18">
        <f>IF(AND(E120=N121),X126,0)</f>
        <v>0</v>
      </c>
      <c r="F121" s="7" t="s">
        <v>109</v>
      </c>
      <c r="G121" s="4" t="s">
        <v>15</v>
      </c>
      <c r="H121" s="7">
        <f>IF(AND(E120=N121),W126,0)</f>
        <v>0</v>
      </c>
      <c r="I121" s="7" t="s">
        <v>17</v>
      </c>
      <c r="J121" s="7"/>
      <c r="K121" s="7"/>
      <c r="L121" s="17"/>
      <c r="M121" s="17"/>
      <c r="N121" s="188" t="s">
        <v>53</v>
      </c>
    </row>
    <row r="122" spans="1:24" s="187" customFormat="1" hidden="1" x14ac:dyDescent="0.35">
      <c r="A122" s="81"/>
      <c r="B122" s="197"/>
      <c r="C122" s="15"/>
      <c r="D122" s="15"/>
      <c r="E122" s="7"/>
      <c r="F122" s="7"/>
      <c r="G122" s="7"/>
      <c r="H122" s="7"/>
      <c r="I122" s="7"/>
      <c r="J122" s="7"/>
      <c r="K122" s="7"/>
      <c r="L122" s="17"/>
      <c r="M122" s="17"/>
      <c r="N122" s="188" t="s">
        <v>16</v>
      </c>
    </row>
    <row r="123" spans="1:24" s="187" customFormat="1" hidden="1" x14ac:dyDescent="0.35">
      <c r="A123" s="81"/>
      <c r="B123" s="197"/>
      <c r="C123" s="15"/>
      <c r="D123" s="15"/>
      <c r="E123" s="7"/>
      <c r="F123" s="7"/>
      <c r="G123" s="7"/>
      <c r="H123" s="7"/>
      <c r="I123" s="7"/>
      <c r="J123" s="7"/>
      <c r="K123" s="7"/>
      <c r="L123" s="17"/>
      <c r="M123" s="17"/>
      <c r="N123" s="188" t="s">
        <v>6</v>
      </c>
    </row>
    <row r="124" spans="1:24" s="187" customFormat="1" hidden="1" x14ac:dyDescent="0.35">
      <c r="A124" s="81"/>
      <c r="B124" s="197"/>
      <c r="C124" s="15"/>
      <c r="D124" s="15"/>
      <c r="E124" s="7"/>
      <c r="F124" s="7"/>
      <c r="G124" s="7"/>
      <c r="H124" s="7"/>
      <c r="I124" s="7"/>
      <c r="J124" s="7"/>
      <c r="K124" s="7"/>
      <c r="L124" s="17"/>
      <c r="M124" s="17"/>
      <c r="N124" s="188"/>
    </row>
    <row r="125" spans="1:24" s="187" customFormat="1" hidden="1" x14ac:dyDescent="0.35">
      <c r="A125" s="84"/>
      <c r="B125" s="197"/>
      <c r="C125" s="15"/>
      <c r="D125" s="15"/>
      <c r="E125" s="7"/>
      <c r="F125" s="7"/>
      <c r="G125" s="7"/>
      <c r="H125" s="7"/>
      <c r="I125" s="7"/>
      <c r="J125" s="7"/>
      <c r="K125" s="7"/>
      <c r="L125" s="17"/>
      <c r="M125" s="17"/>
      <c r="O125" s="189" t="s">
        <v>18</v>
      </c>
      <c r="P125" s="189" t="s">
        <v>19</v>
      </c>
      <c r="Q125" s="189" t="s">
        <v>20</v>
      </c>
      <c r="R125" s="189" t="s">
        <v>21</v>
      </c>
      <c r="S125" s="189" t="s">
        <v>22</v>
      </c>
      <c r="T125" s="189"/>
      <c r="U125" s="189" t="s">
        <v>23</v>
      </c>
      <c r="V125" s="189" t="s">
        <v>24</v>
      </c>
      <c r="W125" s="189" t="s">
        <v>25</v>
      </c>
      <c r="X125" s="189" t="s">
        <v>26</v>
      </c>
    </row>
    <row r="126" spans="1:24" s="187" customFormat="1" ht="15" thickBot="1" x14ac:dyDescent="0.4">
      <c r="A126" s="82" t="s">
        <v>256</v>
      </c>
      <c r="B126" s="197" t="s">
        <v>256</v>
      </c>
      <c r="C126" s="15"/>
      <c r="D126" s="19"/>
      <c r="E126" s="20"/>
      <c r="F126" s="20"/>
      <c r="G126" s="20"/>
      <c r="H126" s="20"/>
      <c r="I126" s="20"/>
      <c r="J126" s="20"/>
      <c r="K126" s="20"/>
      <c r="L126" s="21"/>
      <c r="M126" s="17"/>
      <c r="O126" s="189">
        <v>49000</v>
      </c>
      <c r="P126" s="189" t="str">
        <f>G110</f>
        <v>Enter Data</v>
      </c>
      <c r="Q126" s="189">
        <v>410</v>
      </c>
      <c r="R126" s="189" t="e">
        <f>Q126-P126</f>
        <v>#VALUE!</v>
      </c>
      <c r="S126" s="189" t="e">
        <f>R126*$G$7/O126*1000</f>
        <v>#VALUE!</v>
      </c>
      <c r="T126" s="189"/>
      <c r="U126" s="189">
        <v>20</v>
      </c>
      <c r="V126" s="189" t="e">
        <f>R126/U126</f>
        <v>#VALUE!</v>
      </c>
      <c r="W126" s="189" t="e">
        <f>ROUNDUP(V126,0)</f>
        <v>#VALUE!</v>
      </c>
      <c r="X126" s="191" t="e">
        <f>S126/W126</f>
        <v>#VALUE!</v>
      </c>
    </row>
    <row r="127" spans="1:24" s="187" customFormat="1" ht="15" thickBot="1" x14ac:dyDescent="0.4">
      <c r="A127" s="81" t="s">
        <v>256</v>
      </c>
      <c r="B127" s="197" t="s">
        <v>256</v>
      </c>
      <c r="C127" s="15"/>
      <c r="D127" s="7"/>
      <c r="E127" s="7"/>
      <c r="F127" s="7"/>
      <c r="G127" s="7"/>
      <c r="H127" s="7"/>
      <c r="I127" s="7"/>
      <c r="J127" s="7"/>
      <c r="K127" s="7"/>
      <c r="L127" s="7"/>
      <c r="M127" s="17"/>
    </row>
    <row r="128" spans="1:24" s="187" customFormat="1" ht="8.4" customHeight="1" thickBot="1" x14ac:dyDescent="0.4">
      <c r="A128" s="81" t="s">
        <v>256</v>
      </c>
      <c r="B128" s="197" t="s">
        <v>256</v>
      </c>
      <c r="C128" s="15"/>
      <c r="D128" s="12"/>
      <c r="E128" s="13"/>
      <c r="F128" s="13"/>
      <c r="G128" s="13"/>
      <c r="H128" s="13"/>
      <c r="I128" s="13"/>
      <c r="J128" s="13"/>
      <c r="K128" s="13"/>
      <c r="L128" s="14"/>
      <c r="M128" s="17"/>
    </row>
    <row r="129" spans="1:24" s="187" customFormat="1" ht="19" thickBot="1" x14ac:dyDescent="0.5">
      <c r="A129" s="81" t="s">
        <v>256</v>
      </c>
      <c r="B129" s="197" t="s">
        <v>256</v>
      </c>
      <c r="C129" s="15"/>
      <c r="D129" s="15"/>
      <c r="E129" s="24" t="s">
        <v>11</v>
      </c>
      <c r="F129" s="7"/>
      <c r="G129" s="32" t="s">
        <v>251</v>
      </c>
      <c r="H129" s="7" t="s">
        <v>4</v>
      </c>
      <c r="I129" s="7"/>
      <c r="J129" s="7"/>
      <c r="K129" s="16" t="s">
        <v>10</v>
      </c>
      <c r="L129" s="17"/>
      <c r="M129" s="17"/>
    </row>
    <row r="130" spans="1:24" s="187" customFormat="1" ht="109.75" customHeight="1" thickBot="1" x14ac:dyDescent="0.4">
      <c r="A130" s="81" t="s">
        <v>256</v>
      </c>
      <c r="B130" s="197" t="s">
        <v>256</v>
      </c>
      <c r="C130" s="15"/>
      <c r="D130" s="15"/>
      <c r="E130" s="7"/>
      <c r="F130" s="7"/>
      <c r="G130" s="7"/>
      <c r="H130" s="7"/>
      <c r="I130" s="7"/>
      <c r="J130" s="7"/>
      <c r="K130" s="2" t="str">
        <f>IF(AND(G129&gt;=O131,G129&lt;=P131),N131,IF(AND(G129&gt;=O132,G129&lt;=P132),N132,IF(AND(G129&gt;=O133,G129&lt;=P133),N133,IF(AND(G129&gt;=O134,G129&lt;=P134),N134,IF(AND(G129&gt;=O135,G129&lt;=P135),N135,IF(AND(G129&gt;=O136,G129&lt;=P136),N136,N137))))))</f>
        <v>Verify Data Entry</v>
      </c>
      <c r="L130" s="17"/>
      <c r="M130" s="17"/>
      <c r="O130" s="187" t="s">
        <v>0</v>
      </c>
      <c r="P130" s="187" t="s">
        <v>1</v>
      </c>
    </row>
    <row r="131" spans="1:24" s="187" customFormat="1" ht="58" hidden="1" x14ac:dyDescent="0.35">
      <c r="A131" s="81"/>
      <c r="B131" s="197"/>
      <c r="C131" s="15"/>
      <c r="D131" s="15"/>
      <c r="E131" s="7"/>
      <c r="F131" s="7"/>
      <c r="G131" s="7"/>
      <c r="H131" s="7"/>
      <c r="I131" s="7"/>
      <c r="J131" s="7"/>
      <c r="K131" s="1"/>
      <c r="L131" s="17"/>
      <c r="M131" s="17"/>
      <c r="N131" s="188" t="s">
        <v>138</v>
      </c>
      <c r="O131" s="187">
        <v>800</v>
      </c>
      <c r="P131" s="187">
        <v>1000</v>
      </c>
    </row>
    <row r="132" spans="1:24" s="187" customFormat="1" ht="58" hidden="1" x14ac:dyDescent="0.35">
      <c r="A132" s="81"/>
      <c r="B132" s="197"/>
      <c r="C132" s="15"/>
      <c r="D132" s="15"/>
      <c r="E132" s="7"/>
      <c r="F132" s="7"/>
      <c r="G132" s="7"/>
      <c r="H132" s="7"/>
      <c r="I132" s="7"/>
      <c r="J132" s="7"/>
      <c r="K132" s="1"/>
      <c r="L132" s="17"/>
      <c r="M132" s="17"/>
      <c r="N132" s="188" t="s">
        <v>139</v>
      </c>
      <c r="O132" s="187">
        <v>1000</v>
      </c>
      <c r="P132" s="187">
        <v>1250</v>
      </c>
    </row>
    <row r="133" spans="1:24" s="187" customFormat="1" ht="72.5" hidden="1" x14ac:dyDescent="0.35">
      <c r="A133" s="81"/>
      <c r="B133" s="197"/>
      <c r="C133" s="15"/>
      <c r="D133" s="15"/>
      <c r="E133" s="7"/>
      <c r="F133" s="7"/>
      <c r="G133" s="7"/>
      <c r="H133" s="7"/>
      <c r="I133" s="7"/>
      <c r="J133" s="7"/>
      <c r="K133" s="1"/>
      <c r="L133" s="17"/>
      <c r="M133" s="17"/>
      <c r="N133" s="188" t="s">
        <v>140</v>
      </c>
      <c r="O133" s="187">
        <v>1250</v>
      </c>
      <c r="P133" s="187">
        <v>1300</v>
      </c>
    </row>
    <row r="134" spans="1:24" s="187" customFormat="1" hidden="1" x14ac:dyDescent="0.35">
      <c r="A134" s="81"/>
      <c r="B134" s="197"/>
      <c r="C134" s="15"/>
      <c r="D134" s="15"/>
      <c r="E134" s="7"/>
      <c r="F134" s="7"/>
      <c r="G134" s="7"/>
      <c r="H134" s="7"/>
      <c r="I134" s="7"/>
      <c r="J134" s="7"/>
      <c r="K134" s="1"/>
      <c r="L134" s="17"/>
      <c r="M134" s="17"/>
      <c r="N134" s="188" t="s">
        <v>12</v>
      </c>
      <c r="O134" s="187">
        <v>1300</v>
      </c>
      <c r="P134" s="187">
        <v>1400</v>
      </c>
    </row>
    <row r="135" spans="1:24" s="187" customFormat="1" ht="72.5" hidden="1" x14ac:dyDescent="0.35">
      <c r="A135" s="81"/>
      <c r="B135" s="197"/>
      <c r="C135" s="15"/>
      <c r="D135" s="15"/>
      <c r="E135" s="7"/>
      <c r="F135" s="7"/>
      <c r="G135" s="7"/>
      <c r="H135" s="7"/>
      <c r="I135" s="7"/>
      <c r="J135" s="7"/>
      <c r="K135" s="1"/>
      <c r="L135" s="17"/>
      <c r="M135" s="17"/>
      <c r="N135" s="188" t="s">
        <v>13</v>
      </c>
      <c r="O135" s="187">
        <v>1400</v>
      </c>
      <c r="P135" s="187">
        <v>1600</v>
      </c>
    </row>
    <row r="136" spans="1:24" s="187" customFormat="1" ht="101.5" hidden="1" x14ac:dyDescent="0.35">
      <c r="A136" s="81"/>
      <c r="B136" s="197"/>
      <c r="C136" s="15"/>
      <c r="D136" s="15"/>
      <c r="E136" s="7"/>
      <c r="F136" s="7"/>
      <c r="G136" s="7"/>
      <c r="H136" s="7"/>
      <c r="I136" s="7"/>
      <c r="J136" s="7"/>
      <c r="K136" s="1"/>
      <c r="L136" s="17"/>
      <c r="M136" s="17"/>
      <c r="N136" s="188" t="s">
        <v>141</v>
      </c>
      <c r="O136" s="187">
        <v>1600</v>
      </c>
      <c r="P136" s="187">
        <v>2000</v>
      </c>
    </row>
    <row r="137" spans="1:24" s="187" customFormat="1" hidden="1" x14ac:dyDescent="0.35">
      <c r="A137" s="81"/>
      <c r="B137" s="197"/>
      <c r="C137" s="15"/>
      <c r="D137" s="15"/>
      <c r="E137" s="7"/>
      <c r="F137" s="7"/>
      <c r="G137" s="7"/>
      <c r="H137" s="7"/>
      <c r="I137" s="7"/>
      <c r="J137" s="7"/>
      <c r="K137" s="6"/>
      <c r="L137" s="17"/>
      <c r="M137" s="17"/>
      <c r="N137" s="187" t="s">
        <v>6</v>
      </c>
    </row>
    <row r="138" spans="1:24" s="187" customFormat="1" x14ac:dyDescent="0.35">
      <c r="A138" s="81" t="s">
        <v>256</v>
      </c>
      <c r="B138" s="197" t="s">
        <v>256</v>
      </c>
      <c r="C138" s="15"/>
      <c r="D138" s="15"/>
      <c r="E138" s="7"/>
      <c r="F138" s="7"/>
      <c r="G138" s="7"/>
      <c r="H138" s="7"/>
      <c r="I138" s="7"/>
      <c r="J138" s="7"/>
      <c r="K138" s="7"/>
      <c r="L138" s="17"/>
      <c r="M138" s="17"/>
    </row>
    <row r="139" spans="1:24" s="187" customFormat="1" x14ac:dyDescent="0.35">
      <c r="A139" s="81" t="s">
        <v>256</v>
      </c>
      <c r="B139" s="197" t="s">
        <v>256</v>
      </c>
      <c r="C139" s="15"/>
      <c r="D139" s="15"/>
      <c r="E139" s="16" t="str">
        <f>IF(AND(G129&gt;=800,G129&lt;=1350),N140,IF(AND(G129&gt;=1350,G129&lt;=2000),N141,N142))</f>
        <v>Verify Data Entry</v>
      </c>
      <c r="F139" s="7"/>
      <c r="G139" s="7"/>
      <c r="H139" s="7"/>
      <c r="I139" s="7"/>
      <c r="J139" s="7"/>
      <c r="K139" s="7"/>
      <c r="L139" s="17"/>
      <c r="M139" s="17"/>
    </row>
    <row r="140" spans="1:24" s="187" customFormat="1" ht="15" customHeight="1" x14ac:dyDescent="0.35">
      <c r="A140" s="81" t="s">
        <v>256</v>
      </c>
      <c r="B140" s="197" t="s">
        <v>256</v>
      </c>
      <c r="C140" s="15"/>
      <c r="D140" s="15"/>
      <c r="E140" s="18">
        <f>IF(AND(E139=N140),X145,0)</f>
        <v>0</v>
      </c>
      <c r="F140" s="7" t="s">
        <v>109</v>
      </c>
      <c r="G140" s="4" t="s">
        <v>15</v>
      </c>
      <c r="H140" s="7">
        <f>IF(AND(E139=N140),W145,0)</f>
        <v>0</v>
      </c>
      <c r="I140" s="7" t="s">
        <v>17</v>
      </c>
      <c r="J140" s="7"/>
      <c r="K140" s="7"/>
      <c r="L140" s="17"/>
      <c r="M140" s="17"/>
      <c r="N140" s="188" t="s">
        <v>48</v>
      </c>
    </row>
    <row r="141" spans="1:24" s="187" customFormat="1" hidden="1" x14ac:dyDescent="0.35">
      <c r="A141" s="81"/>
      <c r="B141" s="197"/>
      <c r="C141" s="15"/>
      <c r="D141" s="15"/>
      <c r="E141" s="7"/>
      <c r="F141" s="7"/>
      <c r="G141" s="7"/>
      <c r="H141" s="7"/>
      <c r="I141" s="7"/>
      <c r="J141" s="7"/>
      <c r="K141" s="7"/>
      <c r="L141" s="17"/>
      <c r="M141" s="17"/>
      <c r="N141" s="188" t="s">
        <v>16</v>
      </c>
    </row>
    <row r="142" spans="1:24" s="187" customFormat="1" hidden="1" x14ac:dyDescent="0.35">
      <c r="A142" s="81"/>
      <c r="B142" s="197"/>
      <c r="C142" s="15"/>
      <c r="D142" s="15"/>
      <c r="E142" s="7"/>
      <c r="F142" s="7"/>
      <c r="G142" s="7"/>
      <c r="H142" s="7"/>
      <c r="I142" s="7"/>
      <c r="J142" s="7"/>
      <c r="K142" s="7"/>
      <c r="L142" s="17"/>
      <c r="M142" s="17"/>
      <c r="N142" s="188" t="s">
        <v>6</v>
      </c>
    </row>
    <row r="143" spans="1:24" s="187" customFormat="1" hidden="1" x14ac:dyDescent="0.35">
      <c r="A143" s="81"/>
      <c r="B143" s="197"/>
      <c r="C143" s="15"/>
      <c r="D143" s="15"/>
      <c r="E143" s="7"/>
      <c r="F143" s="7"/>
      <c r="G143" s="7"/>
      <c r="H143" s="7"/>
      <c r="I143" s="7"/>
      <c r="J143" s="7"/>
      <c r="K143" s="7"/>
      <c r="L143" s="17"/>
      <c r="M143" s="17"/>
      <c r="N143" s="188"/>
    </row>
    <row r="144" spans="1:24" s="187" customFormat="1" hidden="1" x14ac:dyDescent="0.35">
      <c r="A144" s="84"/>
      <c r="B144" s="197"/>
      <c r="C144" s="15"/>
      <c r="D144" s="15"/>
      <c r="E144" s="7"/>
      <c r="F144" s="7"/>
      <c r="G144" s="7"/>
      <c r="H144" s="7"/>
      <c r="I144" s="7"/>
      <c r="J144" s="7"/>
      <c r="K144" s="7"/>
      <c r="L144" s="17"/>
      <c r="M144" s="17"/>
      <c r="O144" s="189" t="s">
        <v>18</v>
      </c>
      <c r="P144" s="189" t="s">
        <v>19</v>
      </c>
      <c r="Q144" s="189" t="s">
        <v>20</v>
      </c>
      <c r="R144" s="189" t="s">
        <v>21</v>
      </c>
      <c r="S144" s="189" t="s">
        <v>22</v>
      </c>
      <c r="T144" s="189"/>
      <c r="U144" s="189" t="s">
        <v>23</v>
      </c>
      <c r="V144" s="189" t="s">
        <v>24</v>
      </c>
      <c r="W144" s="189" t="s">
        <v>25</v>
      </c>
      <c r="X144" s="189" t="s">
        <v>26</v>
      </c>
    </row>
    <row r="145" spans="1:24" s="187" customFormat="1" ht="15" thickBot="1" x14ac:dyDescent="0.4">
      <c r="A145" s="82" t="s">
        <v>256</v>
      </c>
      <c r="B145" s="197" t="s">
        <v>256</v>
      </c>
      <c r="C145" s="15"/>
      <c r="D145" s="19"/>
      <c r="E145" s="20"/>
      <c r="F145" s="20"/>
      <c r="G145" s="20"/>
      <c r="H145" s="20"/>
      <c r="I145" s="20"/>
      <c r="J145" s="20"/>
      <c r="K145" s="20"/>
      <c r="L145" s="21"/>
      <c r="M145" s="17"/>
      <c r="O145" s="189">
        <v>44160</v>
      </c>
      <c r="P145" s="189" t="str">
        <f>G129</f>
        <v>Enter Data</v>
      </c>
      <c r="Q145" s="189">
        <v>1350</v>
      </c>
      <c r="R145" s="189" t="e">
        <f>Q145-P145</f>
        <v>#VALUE!</v>
      </c>
      <c r="S145" s="189" t="e">
        <f>R145*$G$7/O145*1000</f>
        <v>#VALUE!</v>
      </c>
      <c r="T145" s="189"/>
      <c r="U145" s="189">
        <v>30</v>
      </c>
      <c r="V145" s="189" t="e">
        <f>R145/U145</f>
        <v>#VALUE!</v>
      </c>
      <c r="W145" s="189" t="e">
        <f>ROUNDUP(V145,0)</f>
        <v>#VALUE!</v>
      </c>
      <c r="X145" s="191" t="e">
        <f>S145/W145</f>
        <v>#VALUE!</v>
      </c>
    </row>
    <row r="146" spans="1:24" s="187" customFormat="1" ht="15" thickBot="1" x14ac:dyDescent="0.4">
      <c r="A146" s="81" t="s">
        <v>256</v>
      </c>
      <c r="B146" s="197" t="s">
        <v>256</v>
      </c>
      <c r="C146" s="15"/>
      <c r="D146" s="7"/>
      <c r="E146" s="7"/>
      <c r="F146" s="7"/>
      <c r="G146" s="7"/>
      <c r="H146" s="7"/>
      <c r="I146" s="7"/>
      <c r="J146" s="7"/>
      <c r="K146" s="7"/>
      <c r="L146" s="7"/>
      <c r="M146" s="17"/>
    </row>
    <row r="147" spans="1:24" s="187" customFormat="1" ht="8.4" customHeight="1" thickBot="1" x14ac:dyDescent="0.4">
      <c r="A147" s="81" t="s">
        <v>256</v>
      </c>
      <c r="B147" s="197" t="s">
        <v>256</v>
      </c>
      <c r="C147" s="15"/>
      <c r="D147" s="12"/>
      <c r="E147" s="13"/>
      <c r="F147" s="13"/>
      <c r="G147" s="13"/>
      <c r="H147" s="13"/>
      <c r="I147" s="13"/>
      <c r="J147" s="13"/>
      <c r="K147" s="13"/>
      <c r="L147" s="14"/>
      <c r="M147" s="17"/>
    </row>
    <row r="148" spans="1:24" s="187" customFormat="1" ht="19" thickBot="1" x14ac:dyDescent="0.5">
      <c r="A148" s="81" t="s">
        <v>256</v>
      </c>
      <c r="B148" s="197" t="s">
        <v>256</v>
      </c>
      <c r="C148" s="15"/>
      <c r="D148" s="15"/>
      <c r="E148" s="24" t="s">
        <v>61</v>
      </c>
      <c r="F148" s="7"/>
      <c r="G148" s="32" t="s">
        <v>251</v>
      </c>
      <c r="H148" s="7" t="s">
        <v>4</v>
      </c>
      <c r="I148" s="7"/>
      <c r="J148" s="7"/>
      <c r="K148" s="16" t="s">
        <v>10</v>
      </c>
      <c r="L148" s="17"/>
      <c r="M148" s="17"/>
    </row>
    <row r="149" spans="1:24" s="187" customFormat="1" ht="109.75" customHeight="1" thickBot="1" x14ac:dyDescent="0.4">
      <c r="A149" s="81" t="s">
        <v>256</v>
      </c>
      <c r="B149" s="197" t="s">
        <v>256</v>
      </c>
      <c r="C149" s="15"/>
      <c r="D149" s="15"/>
      <c r="E149" s="7"/>
      <c r="F149" s="7"/>
      <c r="G149" s="7"/>
      <c r="H149" s="7"/>
      <c r="I149" s="7"/>
      <c r="J149" s="7"/>
      <c r="K149" s="2" t="str">
        <f>IF(AND(G148&gt;=O150,G148&lt;=P150),N150,IF(AND(G148&gt;=O151,G148&lt;=P151),N151,IF(AND(G148&gt;=O152,G148&lt;=P152),N152,IF(AND(G148&gt;=O153,G148&lt;=P153),N153,IF(AND(G148&gt;=O154,G148&lt;=P154),N154,IF(AND(G148&gt;=O155,G148&lt;=P155),N155,N156))))))</f>
        <v xml:space="preserve">Verify Data Entry - Enter 0 for N.N </v>
      </c>
      <c r="L149" s="17"/>
      <c r="M149" s="17"/>
      <c r="O149" s="187" t="s">
        <v>0</v>
      </c>
      <c r="P149" s="187" t="s">
        <v>1</v>
      </c>
    </row>
    <row r="150" spans="1:24" s="187" customFormat="1" ht="58" hidden="1" x14ac:dyDescent="0.35">
      <c r="A150" s="81"/>
      <c r="B150" s="197"/>
      <c r="C150" s="15"/>
      <c r="D150" s="15"/>
      <c r="E150" s="7"/>
      <c r="F150" s="7"/>
      <c r="G150" s="7"/>
      <c r="H150" s="7"/>
      <c r="I150" s="7"/>
      <c r="J150" s="7"/>
      <c r="K150" s="1"/>
      <c r="L150" s="17"/>
      <c r="M150" s="17"/>
      <c r="N150" s="188" t="s">
        <v>149</v>
      </c>
      <c r="O150" s="187">
        <v>0</v>
      </c>
      <c r="P150" s="187">
        <v>3</v>
      </c>
    </row>
    <row r="151" spans="1:24" s="187" customFormat="1" ht="58" hidden="1" x14ac:dyDescent="0.35">
      <c r="A151" s="81"/>
      <c r="B151" s="197"/>
      <c r="C151" s="15"/>
      <c r="D151" s="15"/>
      <c r="E151" s="7"/>
      <c r="F151" s="7"/>
      <c r="G151" s="7"/>
      <c r="H151" s="7"/>
      <c r="I151" s="7"/>
      <c r="J151" s="7"/>
      <c r="K151" s="1"/>
      <c r="L151" s="17"/>
      <c r="M151" s="17"/>
      <c r="N151" s="188" t="s">
        <v>63</v>
      </c>
      <c r="O151" s="187">
        <v>3</v>
      </c>
      <c r="P151" s="187">
        <v>6</v>
      </c>
    </row>
    <row r="152" spans="1:24" s="187" customFormat="1" ht="58" hidden="1" x14ac:dyDescent="0.35">
      <c r="A152" s="81"/>
      <c r="B152" s="197"/>
      <c r="C152" s="15"/>
      <c r="D152" s="15"/>
      <c r="E152" s="7"/>
      <c r="F152" s="7"/>
      <c r="G152" s="7"/>
      <c r="H152" s="7"/>
      <c r="I152" s="7"/>
      <c r="J152" s="7"/>
      <c r="K152" s="1"/>
      <c r="L152" s="17"/>
      <c r="M152" s="17"/>
      <c r="N152" s="192" t="s">
        <v>64</v>
      </c>
      <c r="O152" s="187">
        <v>6</v>
      </c>
      <c r="P152" s="187">
        <v>9</v>
      </c>
    </row>
    <row r="153" spans="1:24" s="187" customFormat="1" ht="58" hidden="1" x14ac:dyDescent="0.35">
      <c r="A153" s="81"/>
      <c r="B153" s="197"/>
      <c r="C153" s="15"/>
      <c r="D153" s="15"/>
      <c r="E153" s="7"/>
      <c r="F153" s="7"/>
      <c r="G153" s="7"/>
      <c r="H153" s="7"/>
      <c r="I153" s="7"/>
      <c r="J153" s="7"/>
      <c r="K153" s="1"/>
      <c r="L153" s="17"/>
      <c r="M153" s="17"/>
      <c r="N153" s="188" t="s">
        <v>65</v>
      </c>
      <c r="O153" s="187">
        <v>9</v>
      </c>
      <c r="P153" s="187">
        <v>12</v>
      </c>
    </row>
    <row r="154" spans="1:24" s="187" customFormat="1" ht="58" hidden="1" x14ac:dyDescent="0.35">
      <c r="A154" s="81"/>
      <c r="B154" s="197"/>
      <c r="C154" s="15"/>
      <c r="D154" s="15"/>
      <c r="E154" s="7"/>
      <c r="F154" s="7"/>
      <c r="G154" s="7"/>
      <c r="H154" s="7"/>
      <c r="I154" s="7"/>
      <c r="J154" s="7"/>
      <c r="K154" s="1"/>
      <c r="L154" s="17"/>
      <c r="M154" s="17"/>
      <c r="N154" s="188" t="s">
        <v>66</v>
      </c>
      <c r="O154" s="187">
        <v>12</v>
      </c>
      <c r="P154" s="187">
        <v>25</v>
      </c>
    </row>
    <row r="155" spans="1:24" s="187" customFormat="1" ht="72.5" hidden="1" x14ac:dyDescent="0.35">
      <c r="A155" s="81"/>
      <c r="B155" s="197"/>
      <c r="C155" s="15"/>
      <c r="D155" s="15"/>
      <c r="E155" s="7"/>
      <c r="F155" s="7"/>
      <c r="G155" s="7"/>
      <c r="H155" s="7"/>
      <c r="I155" s="7"/>
      <c r="J155" s="7"/>
      <c r="K155" s="1"/>
      <c r="L155" s="17"/>
      <c r="M155" s="17"/>
      <c r="N155" s="188" t="s">
        <v>67</v>
      </c>
      <c r="O155" s="187">
        <v>25</v>
      </c>
      <c r="P155" s="187">
        <v>60</v>
      </c>
    </row>
    <row r="156" spans="1:24" s="187" customFormat="1" hidden="1" x14ac:dyDescent="0.35">
      <c r="A156" s="81"/>
      <c r="B156" s="197"/>
      <c r="C156" s="15"/>
      <c r="D156" s="15"/>
      <c r="E156" s="7"/>
      <c r="F156" s="7"/>
      <c r="G156" s="7"/>
      <c r="H156" s="7"/>
      <c r="I156" s="7"/>
      <c r="J156" s="7"/>
      <c r="K156" s="6"/>
      <c r="L156" s="17"/>
      <c r="M156" s="17"/>
      <c r="N156" s="187" t="s">
        <v>463</v>
      </c>
    </row>
    <row r="157" spans="1:24" s="187" customFormat="1" x14ac:dyDescent="0.35">
      <c r="A157" s="81" t="s">
        <v>256</v>
      </c>
      <c r="B157" s="197" t="s">
        <v>256</v>
      </c>
      <c r="C157" s="15"/>
      <c r="D157" s="15"/>
      <c r="E157" s="7"/>
      <c r="F157" s="7"/>
      <c r="G157" s="7"/>
      <c r="H157" s="7"/>
      <c r="I157" s="7"/>
      <c r="J157" s="7"/>
      <c r="K157" s="7"/>
      <c r="L157" s="17"/>
      <c r="M157" s="17"/>
    </row>
    <row r="158" spans="1:24" s="187" customFormat="1" x14ac:dyDescent="0.35">
      <c r="A158" s="81" t="s">
        <v>256</v>
      </c>
      <c r="B158" s="197" t="s">
        <v>256</v>
      </c>
      <c r="C158" s="15"/>
      <c r="D158" s="15"/>
      <c r="E158" s="16" t="str">
        <f>IF(AND(G148&gt;=0,G148&lt;=10),N159,IF(AND(G148&gt;=10,G148&lt;=60),N160,N161))</f>
        <v>Verify Data Entry</v>
      </c>
      <c r="F158" s="7"/>
      <c r="G158" s="7"/>
      <c r="H158" s="7"/>
      <c r="I158" s="7"/>
      <c r="J158" s="7"/>
      <c r="K158" s="7"/>
      <c r="L158" s="17"/>
      <c r="M158" s="17"/>
    </row>
    <row r="159" spans="1:24" s="187" customFormat="1" ht="16.25" customHeight="1" x14ac:dyDescent="0.35">
      <c r="A159" s="81" t="s">
        <v>256</v>
      </c>
      <c r="B159" s="197" t="s">
        <v>256</v>
      </c>
      <c r="C159" s="15"/>
      <c r="D159" s="15"/>
      <c r="E159" s="18">
        <f>IF(AND(E158=N159),X164,0)</f>
        <v>0</v>
      </c>
      <c r="F159" s="7" t="s">
        <v>109</v>
      </c>
      <c r="G159" s="4" t="s">
        <v>15</v>
      </c>
      <c r="H159" s="7">
        <f>IF(AND(E158=N159),W164,0)</f>
        <v>0</v>
      </c>
      <c r="I159" s="7" t="s">
        <v>17</v>
      </c>
      <c r="J159" s="7"/>
      <c r="K159" s="7"/>
      <c r="L159" s="17"/>
      <c r="M159" s="17"/>
      <c r="N159" s="188" t="s">
        <v>68</v>
      </c>
    </row>
    <row r="160" spans="1:24" s="187" customFormat="1" hidden="1" x14ac:dyDescent="0.35">
      <c r="A160" s="81"/>
      <c r="B160" s="197"/>
      <c r="C160" s="15"/>
      <c r="D160" s="15"/>
      <c r="E160" s="7"/>
      <c r="F160" s="7"/>
      <c r="G160" s="7"/>
      <c r="H160" s="7"/>
      <c r="I160" s="7"/>
      <c r="J160" s="7"/>
      <c r="K160" s="7"/>
      <c r="L160" s="17"/>
      <c r="M160" s="17"/>
      <c r="N160" s="188" t="s">
        <v>16</v>
      </c>
    </row>
    <row r="161" spans="1:24" s="187" customFormat="1" hidden="1" x14ac:dyDescent="0.35">
      <c r="A161" s="81"/>
      <c r="B161" s="197"/>
      <c r="C161" s="15"/>
      <c r="D161" s="15"/>
      <c r="E161" s="7"/>
      <c r="F161" s="7"/>
      <c r="G161" s="7"/>
      <c r="H161" s="7"/>
      <c r="I161" s="7"/>
      <c r="J161" s="7"/>
      <c r="K161" s="7"/>
      <c r="L161" s="17"/>
      <c r="M161" s="17"/>
      <c r="N161" s="188" t="s">
        <v>6</v>
      </c>
    </row>
    <row r="162" spans="1:24" s="187" customFormat="1" hidden="1" x14ac:dyDescent="0.35">
      <c r="A162" s="81"/>
      <c r="B162" s="197"/>
      <c r="C162" s="15"/>
      <c r="D162" s="15"/>
      <c r="E162" s="7"/>
      <c r="F162" s="7"/>
      <c r="G162" s="7"/>
      <c r="H162" s="7"/>
      <c r="I162" s="7"/>
      <c r="J162" s="7"/>
      <c r="K162" s="7"/>
      <c r="L162" s="17"/>
      <c r="M162" s="17"/>
      <c r="N162" s="188"/>
    </row>
    <row r="163" spans="1:24" s="187" customFormat="1" hidden="1" x14ac:dyDescent="0.35">
      <c r="A163" s="84"/>
      <c r="B163" s="197"/>
      <c r="C163" s="15"/>
      <c r="D163" s="15"/>
      <c r="E163" s="7"/>
      <c r="F163" s="7"/>
      <c r="G163" s="7"/>
      <c r="H163" s="7"/>
      <c r="I163" s="7"/>
      <c r="J163" s="7"/>
      <c r="K163" s="7"/>
      <c r="L163" s="17"/>
      <c r="M163" s="17"/>
      <c r="O163" s="189" t="s">
        <v>18</v>
      </c>
      <c r="P163" s="189" t="s">
        <v>19</v>
      </c>
      <c r="Q163" s="189" t="s">
        <v>20</v>
      </c>
      <c r="R163" s="189" t="s">
        <v>21</v>
      </c>
      <c r="S163" s="189" t="s">
        <v>22</v>
      </c>
      <c r="T163" s="189"/>
      <c r="U163" s="189" t="s">
        <v>23</v>
      </c>
      <c r="V163" s="189" t="s">
        <v>24</v>
      </c>
      <c r="W163" s="189" t="s">
        <v>25</v>
      </c>
      <c r="X163" s="189" t="s">
        <v>26</v>
      </c>
    </row>
    <row r="164" spans="1:24" s="187" customFormat="1" ht="15" thickBot="1" x14ac:dyDescent="0.4">
      <c r="A164" s="82" t="s">
        <v>256</v>
      </c>
      <c r="B164" s="197" t="s">
        <v>256</v>
      </c>
      <c r="C164" s="15"/>
      <c r="D164" s="19"/>
      <c r="E164" s="20"/>
      <c r="F164" s="20"/>
      <c r="G164" s="20"/>
      <c r="H164" s="20"/>
      <c r="I164" s="20"/>
      <c r="J164" s="20"/>
      <c r="K164" s="20"/>
      <c r="L164" s="21"/>
      <c r="M164" s="17"/>
      <c r="O164" s="189">
        <v>54000</v>
      </c>
      <c r="P164" s="189" t="str">
        <f>G148</f>
        <v>Enter Data</v>
      </c>
      <c r="Q164" s="189">
        <v>10</v>
      </c>
      <c r="R164" s="189" t="e">
        <f>Q164-P164</f>
        <v>#VALUE!</v>
      </c>
      <c r="S164" s="189" t="e">
        <f>R164*$G$7/O164*1000</f>
        <v>#VALUE!</v>
      </c>
      <c r="T164" s="189"/>
      <c r="U164" s="189">
        <v>1</v>
      </c>
      <c r="V164" s="189" t="e">
        <f>R164/U164</f>
        <v>#VALUE!</v>
      </c>
      <c r="W164" s="189" t="e">
        <f>ROUNDUP(V164,0)</f>
        <v>#VALUE!</v>
      </c>
      <c r="X164" s="191" t="e">
        <f>S164/W164</f>
        <v>#VALUE!</v>
      </c>
    </row>
    <row r="165" spans="1:24" s="187" customFormat="1" ht="15" thickBot="1" x14ac:dyDescent="0.4">
      <c r="A165" s="81" t="s">
        <v>256</v>
      </c>
      <c r="B165" s="197" t="s">
        <v>256</v>
      </c>
      <c r="C165" s="15"/>
      <c r="D165" s="7"/>
      <c r="E165" s="7"/>
      <c r="F165" s="7"/>
      <c r="G165" s="7"/>
      <c r="H165" s="7"/>
      <c r="I165" s="7"/>
      <c r="J165" s="7"/>
      <c r="K165" s="7"/>
      <c r="L165" s="7"/>
      <c r="M165" s="17"/>
    </row>
    <row r="166" spans="1:24" s="187" customFormat="1" ht="8.4" customHeight="1" thickBot="1" x14ac:dyDescent="0.4">
      <c r="A166" s="81" t="s">
        <v>256</v>
      </c>
      <c r="B166" s="197" t="s">
        <v>256</v>
      </c>
      <c r="C166" s="15"/>
      <c r="D166" s="12"/>
      <c r="E166" s="13"/>
      <c r="F166" s="13"/>
      <c r="G166" s="13"/>
      <c r="H166" s="13"/>
      <c r="I166" s="13"/>
      <c r="J166" s="13"/>
      <c r="K166" s="13"/>
      <c r="L166" s="14"/>
      <c r="M166" s="17"/>
    </row>
    <row r="167" spans="1:24" s="187" customFormat="1" ht="19" thickBot="1" x14ac:dyDescent="0.5">
      <c r="A167" s="81" t="s">
        <v>256</v>
      </c>
      <c r="B167" s="197" t="s">
        <v>256</v>
      </c>
      <c r="C167" s="15"/>
      <c r="D167" s="15"/>
      <c r="E167" s="24" t="s">
        <v>412</v>
      </c>
      <c r="F167" s="7"/>
      <c r="G167" s="32" t="s">
        <v>251</v>
      </c>
      <c r="H167" s="7" t="s">
        <v>4</v>
      </c>
      <c r="I167" s="7"/>
      <c r="J167" s="7"/>
      <c r="K167" s="16" t="s">
        <v>10</v>
      </c>
      <c r="L167" s="17"/>
      <c r="M167" s="17"/>
    </row>
    <row r="168" spans="1:24" s="187" customFormat="1" ht="106.25" customHeight="1" thickBot="1" x14ac:dyDescent="0.4">
      <c r="A168" s="81" t="s">
        <v>256</v>
      </c>
      <c r="B168" s="197" t="s">
        <v>256</v>
      </c>
      <c r="C168" s="15"/>
      <c r="D168" s="15"/>
      <c r="E168" s="7"/>
      <c r="F168" s="7"/>
      <c r="G168" s="7"/>
      <c r="H168" s="7"/>
      <c r="I168" s="7"/>
      <c r="J168" s="7"/>
      <c r="K168" s="2" t="str">
        <f>IF(AND(G167&gt;=O169,G167&lt;=P169),N169,IF(AND(G167&gt;=O170,G167&lt;=P170),N170,IF(AND(G167&gt;=O171,G167&lt;=P171),N171,IF(AND(G167&gt;=O172,G167&lt;=P172),N172,IF(AND(G167&gt;=O173,G167&lt;=P173),N173,IF(AND(G167&gt;=O174,G167&lt;=P174),N174,N175))))))</f>
        <v>Verify Data Entry</v>
      </c>
      <c r="L168" s="17"/>
      <c r="M168" s="17"/>
      <c r="O168" s="187" t="s">
        <v>0</v>
      </c>
      <c r="P168" s="187" t="s">
        <v>1</v>
      </c>
    </row>
    <row r="169" spans="1:24" s="187" customFormat="1" ht="43.5" hidden="1" x14ac:dyDescent="0.35">
      <c r="A169" s="81"/>
      <c r="B169" s="197"/>
      <c r="C169" s="15"/>
      <c r="D169" s="15"/>
      <c r="E169" s="7"/>
      <c r="F169" s="7"/>
      <c r="G169" s="7"/>
      <c r="H169" s="7"/>
      <c r="I169" s="7"/>
      <c r="J169" s="7"/>
      <c r="K169" s="1"/>
      <c r="L169" s="17"/>
      <c r="M169" s="17"/>
      <c r="N169" s="188" t="s">
        <v>471</v>
      </c>
      <c r="O169" s="187">
        <v>0</v>
      </c>
      <c r="P169" s="187">
        <v>1200</v>
      </c>
    </row>
    <row r="170" spans="1:24" s="187" customFormat="1" ht="29" hidden="1" x14ac:dyDescent="0.35">
      <c r="A170" s="81"/>
      <c r="B170" s="197"/>
      <c r="C170" s="15"/>
      <c r="D170" s="15"/>
      <c r="E170" s="7"/>
      <c r="F170" s="7"/>
      <c r="G170" s="7"/>
      <c r="H170" s="7"/>
      <c r="I170" s="7"/>
      <c r="J170" s="7"/>
      <c r="K170" s="1"/>
      <c r="L170" s="17"/>
      <c r="M170" s="17"/>
      <c r="N170" s="188" t="s">
        <v>415</v>
      </c>
      <c r="O170" s="187">
        <v>1200</v>
      </c>
      <c r="P170" s="187">
        <v>2250</v>
      </c>
    </row>
    <row r="171" spans="1:24" s="187" customFormat="1" hidden="1" x14ac:dyDescent="0.35">
      <c r="A171" s="81"/>
      <c r="B171" s="197"/>
      <c r="C171" s="15"/>
      <c r="D171" s="15"/>
      <c r="E171" s="7"/>
      <c r="F171" s="7"/>
      <c r="G171" s="7"/>
      <c r="H171" s="7"/>
      <c r="I171" s="7"/>
      <c r="J171" s="7"/>
      <c r="K171" s="1"/>
      <c r="L171" s="17"/>
      <c r="M171" s="17"/>
      <c r="N171" s="188" t="s">
        <v>44</v>
      </c>
      <c r="O171" s="187">
        <v>2250</v>
      </c>
      <c r="P171" s="187">
        <v>2800</v>
      </c>
    </row>
    <row r="172" spans="1:24" s="187" customFormat="1" ht="101.5" hidden="1" x14ac:dyDescent="0.35">
      <c r="A172" s="81"/>
      <c r="B172" s="197"/>
      <c r="C172" s="15"/>
      <c r="D172" s="15"/>
      <c r="E172" s="7"/>
      <c r="F172" s="7"/>
      <c r="G172" s="7"/>
      <c r="H172" s="7"/>
      <c r="I172" s="7"/>
      <c r="J172" s="7"/>
      <c r="K172" s="1"/>
      <c r="L172" s="17"/>
      <c r="M172" s="17"/>
      <c r="N172" s="188" t="s">
        <v>413</v>
      </c>
      <c r="O172" s="187">
        <v>2800</v>
      </c>
      <c r="P172" s="187">
        <v>3200</v>
      </c>
    </row>
    <row r="173" spans="1:24" s="187" customFormat="1" ht="87" hidden="1" x14ac:dyDescent="0.35">
      <c r="A173" s="81"/>
      <c r="B173" s="197"/>
      <c r="C173" s="15"/>
      <c r="D173" s="15"/>
      <c r="E173" s="7"/>
      <c r="F173" s="7"/>
      <c r="G173" s="7"/>
      <c r="H173" s="7"/>
      <c r="I173" s="7"/>
      <c r="J173" s="7"/>
      <c r="K173" s="1"/>
      <c r="L173" s="17"/>
      <c r="M173" s="17"/>
      <c r="N173" s="188" t="s">
        <v>144</v>
      </c>
      <c r="O173" s="187">
        <v>3200</v>
      </c>
      <c r="P173" s="187">
        <v>3300</v>
      </c>
    </row>
    <row r="174" spans="1:24" s="187" customFormat="1" ht="87" hidden="1" x14ac:dyDescent="0.35">
      <c r="A174" s="81"/>
      <c r="B174" s="197"/>
      <c r="C174" s="15"/>
      <c r="D174" s="15"/>
      <c r="E174" s="7"/>
      <c r="F174" s="7"/>
      <c r="G174" s="7"/>
      <c r="H174" s="7"/>
      <c r="I174" s="7"/>
      <c r="J174" s="7"/>
      <c r="K174" s="1"/>
      <c r="L174" s="17"/>
      <c r="M174" s="17"/>
      <c r="N174" s="188" t="s">
        <v>145</v>
      </c>
      <c r="O174" s="187">
        <v>3300</v>
      </c>
      <c r="P174" s="187">
        <v>3500</v>
      </c>
    </row>
    <row r="175" spans="1:24" s="187" customFormat="1" hidden="1" x14ac:dyDescent="0.35">
      <c r="A175" s="81"/>
      <c r="B175" s="197"/>
      <c r="C175" s="15"/>
      <c r="D175" s="15"/>
      <c r="E175" s="7"/>
      <c r="F175" s="7"/>
      <c r="G175" s="7"/>
      <c r="H175" s="7"/>
      <c r="I175" s="7"/>
      <c r="J175" s="7"/>
      <c r="K175" s="6"/>
      <c r="L175" s="17"/>
      <c r="M175" s="17"/>
      <c r="N175" s="187" t="s">
        <v>6</v>
      </c>
    </row>
    <row r="176" spans="1:24" s="187" customFormat="1" hidden="1" x14ac:dyDescent="0.35">
      <c r="A176" s="81"/>
      <c r="B176" s="197"/>
      <c r="C176" s="15"/>
      <c r="D176" s="15"/>
      <c r="E176" s="7"/>
      <c r="F176" s="7"/>
      <c r="G176" s="7"/>
      <c r="H176" s="7"/>
      <c r="I176" s="7"/>
      <c r="J176" s="7"/>
      <c r="K176" s="7"/>
      <c r="L176" s="17"/>
      <c r="M176" s="17"/>
    </row>
    <row r="177" spans="1:52" s="187" customFormat="1" ht="15" thickBot="1" x14ac:dyDescent="0.4">
      <c r="A177" s="82" t="s">
        <v>256</v>
      </c>
      <c r="B177" s="197" t="s">
        <v>256</v>
      </c>
      <c r="C177" s="15"/>
      <c r="D177" s="19"/>
      <c r="E177" s="20"/>
      <c r="F177" s="20"/>
      <c r="G177" s="20"/>
      <c r="H177" s="20"/>
      <c r="I177" s="20"/>
      <c r="J177" s="20"/>
      <c r="K177" s="20"/>
      <c r="L177" s="21"/>
      <c r="M177" s="17"/>
      <c r="O177" s="189"/>
      <c r="P177" s="189"/>
      <c r="Q177" s="189"/>
      <c r="R177" s="189"/>
      <c r="S177" s="189"/>
      <c r="T177" s="189"/>
      <c r="U177" s="189"/>
      <c r="X177" s="190"/>
    </row>
    <row r="178" spans="1:52" s="187" customFormat="1" x14ac:dyDescent="0.35">
      <c r="A178" s="81" t="s">
        <v>256</v>
      </c>
      <c r="B178" s="197" t="s">
        <v>256</v>
      </c>
      <c r="C178" s="15"/>
      <c r="D178" s="7"/>
      <c r="E178" s="7"/>
      <c r="F178" s="7"/>
      <c r="G178" s="7"/>
      <c r="H178" s="7"/>
      <c r="I178" s="7"/>
      <c r="J178" s="7"/>
      <c r="K178" s="7"/>
      <c r="L178" s="7"/>
      <c r="M178" s="17"/>
    </row>
    <row r="179" spans="1:52" ht="15" thickBot="1" x14ac:dyDescent="0.4">
      <c r="A179" s="82" t="s">
        <v>256</v>
      </c>
      <c r="B179" s="197" t="s">
        <v>256</v>
      </c>
      <c r="C179" s="19"/>
      <c r="D179" s="20"/>
      <c r="E179" s="20"/>
      <c r="F179" s="20"/>
      <c r="G179" s="20"/>
      <c r="H179" s="20"/>
      <c r="I179" s="20"/>
      <c r="J179" s="20"/>
      <c r="K179" s="20"/>
      <c r="L179" s="20"/>
      <c r="M179" s="21"/>
    </row>
    <row r="180" spans="1:52" s="22" customFormat="1" ht="7.25" customHeight="1" thickBot="1" x14ac:dyDescent="0.4">
      <c r="A180" s="83" t="s">
        <v>256</v>
      </c>
      <c r="B180" s="197" t="s">
        <v>256</v>
      </c>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row>
    <row r="181" spans="1:52" ht="15" thickBot="1" x14ac:dyDescent="0.4">
      <c r="A181" s="81" t="s">
        <v>256</v>
      </c>
      <c r="B181" s="197" t="s">
        <v>256</v>
      </c>
      <c r="C181" s="12"/>
      <c r="D181" s="13"/>
      <c r="E181" s="13"/>
      <c r="F181" s="13"/>
      <c r="G181" s="13"/>
      <c r="H181" s="13"/>
      <c r="I181" s="13"/>
      <c r="J181" s="13"/>
      <c r="K181" s="13"/>
      <c r="L181" s="13"/>
      <c r="M181" s="14"/>
    </row>
    <row r="182" spans="1:52" ht="28.25" customHeight="1" thickBot="1" x14ac:dyDescent="0.5">
      <c r="A182" s="81" t="s">
        <v>256</v>
      </c>
      <c r="B182" s="197" t="s">
        <v>256</v>
      </c>
      <c r="C182" s="15"/>
      <c r="D182" s="211" t="s">
        <v>77</v>
      </c>
      <c r="E182" s="10"/>
      <c r="F182" s="10"/>
      <c r="G182" s="10"/>
      <c r="H182" s="10"/>
      <c r="I182" s="10"/>
      <c r="J182" s="11"/>
      <c r="K182" s="8"/>
      <c r="L182" s="8"/>
      <c r="M182" s="23"/>
      <c r="N182" s="3"/>
    </row>
    <row r="183" spans="1:52" ht="15" thickBot="1" x14ac:dyDescent="0.4">
      <c r="A183" s="81" t="s">
        <v>256</v>
      </c>
      <c r="B183" s="197" t="s">
        <v>256</v>
      </c>
      <c r="C183" s="15"/>
      <c r="D183" s="7"/>
      <c r="E183" s="7"/>
      <c r="F183" s="7"/>
      <c r="G183" s="7"/>
      <c r="H183" s="7"/>
      <c r="I183" s="7"/>
      <c r="J183" s="7"/>
      <c r="K183" s="7"/>
      <c r="L183" s="7"/>
      <c r="M183" s="17"/>
    </row>
    <row r="184" spans="1:52" s="187" customFormat="1" ht="8.4" customHeight="1" thickBot="1" x14ac:dyDescent="0.4">
      <c r="A184" s="81" t="s">
        <v>256</v>
      </c>
      <c r="B184" s="197" t="s">
        <v>256</v>
      </c>
      <c r="C184" s="15"/>
      <c r="D184" s="12"/>
      <c r="E184" s="13"/>
      <c r="F184" s="13"/>
      <c r="G184" s="13"/>
      <c r="H184" s="13"/>
      <c r="I184" s="13"/>
      <c r="J184" s="13"/>
      <c r="K184" s="13"/>
      <c r="L184" s="14"/>
      <c r="M184" s="17"/>
    </row>
    <row r="185" spans="1:52" s="187" customFormat="1" ht="19" thickBot="1" x14ac:dyDescent="0.5">
      <c r="A185" s="81" t="s">
        <v>256</v>
      </c>
      <c r="B185" s="197" t="s">
        <v>256</v>
      </c>
      <c r="C185" s="15"/>
      <c r="D185" s="15"/>
      <c r="E185" s="24" t="s">
        <v>94</v>
      </c>
      <c r="F185" s="7"/>
      <c r="G185" s="32" t="s">
        <v>251</v>
      </c>
      <c r="H185" s="25" t="s">
        <v>79</v>
      </c>
      <c r="I185" s="7"/>
      <c r="J185" s="7"/>
      <c r="K185" s="16" t="s">
        <v>10</v>
      </c>
      <c r="L185" s="17"/>
      <c r="M185" s="17"/>
    </row>
    <row r="186" spans="1:52" s="187" customFormat="1" ht="174.65" customHeight="1" thickBot="1" x14ac:dyDescent="0.4">
      <c r="A186" s="81" t="s">
        <v>256</v>
      </c>
      <c r="B186" s="197" t="s">
        <v>256</v>
      </c>
      <c r="C186" s="15"/>
      <c r="D186" s="15"/>
      <c r="E186" s="7"/>
      <c r="F186" s="7"/>
      <c r="G186" s="7"/>
      <c r="H186" s="7"/>
      <c r="I186" s="7"/>
      <c r="J186" s="7"/>
      <c r="K186" s="2" t="str">
        <f>IF(AND(G185&gt;=O187,G185&lt;=P187),N187,IF(AND(G185&gt;=O188,G185&lt;=P188),N188,IF(AND(G185&gt;=O189,G185&lt;=P189),N189,IF(AND(G185&gt;=O190,G185&lt;=P190),N190,IF(AND(G185&gt;=O191,G185&lt;=P191),N191,IF(AND(G185&gt;=O192,G185&lt;=P192),N192,IF(AND(G185&gt;=O193,G185&lt;=P193),N193,N194)))))))</f>
        <v xml:space="preserve">Verify Data Entry - Enter 0 for N.N </v>
      </c>
      <c r="L186" s="17"/>
      <c r="M186" s="17"/>
      <c r="O186" s="187" t="s">
        <v>0</v>
      </c>
      <c r="P186" s="187" t="s">
        <v>1</v>
      </c>
    </row>
    <row r="187" spans="1:52" s="187" customFormat="1" ht="159.5" hidden="1" x14ac:dyDescent="0.35">
      <c r="A187" s="81"/>
      <c r="B187" s="197"/>
      <c r="C187" s="15"/>
      <c r="D187" s="15"/>
      <c r="E187" s="7"/>
      <c r="F187" s="7"/>
      <c r="G187" s="7"/>
      <c r="H187" s="7"/>
      <c r="I187" s="7"/>
      <c r="J187" s="7"/>
      <c r="K187" s="1"/>
      <c r="L187" s="17"/>
      <c r="M187" s="17"/>
      <c r="N187" s="188" t="s">
        <v>382</v>
      </c>
      <c r="O187" s="187">
        <v>0</v>
      </c>
      <c r="P187" s="187">
        <v>4</v>
      </c>
    </row>
    <row r="188" spans="1:52" s="187" customFormat="1" ht="72.5" hidden="1" x14ac:dyDescent="0.35">
      <c r="A188" s="81"/>
      <c r="B188" s="197"/>
      <c r="C188" s="15"/>
      <c r="D188" s="15"/>
      <c r="E188" s="7"/>
      <c r="F188" s="7"/>
      <c r="G188" s="7"/>
      <c r="H188" s="7"/>
      <c r="I188" s="7"/>
      <c r="J188" s="7"/>
      <c r="K188" s="1"/>
      <c r="L188" s="17"/>
      <c r="M188" s="17"/>
      <c r="N188" s="188" t="s">
        <v>375</v>
      </c>
      <c r="O188" s="187">
        <v>4</v>
      </c>
      <c r="P188" s="187">
        <v>8</v>
      </c>
    </row>
    <row r="189" spans="1:52" s="187" customFormat="1" ht="29" hidden="1" x14ac:dyDescent="0.35">
      <c r="A189" s="81"/>
      <c r="B189" s="197"/>
      <c r="C189" s="15"/>
      <c r="D189" s="15"/>
      <c r="E189" s="7"/>
      <c r="F189" s="7"/>
      <c r="G189" s="7"/>
      <c r="H189" s="7"/>
      <c r="I189" s="7"/>
      <c r="J189" s="7"/>
      <c r="K189" s="1"/>
      <c r="L189" s="17"/>
      <c r="M189" s="17"/>
      <c r="N189" s="188" t="s">
        <v>96</v>
      </c>
      <c r="O189" s="187">
        <v>8</v>
      </c>
      <c r="P189" s="187">
        <v>13</v>
      </c>
    </row>
    <row r="190" spans="1:52" s="187" customFormat="1" ht="58" hidden="1" x14ac:dyDescent="0.35">
      <c r="A190" s="81"/>
      <c r="B190" s="197"/>
      <c r="C190" s="15"/>
      <c r="D190" s="15"/>
      <c r="E190" s="7"/>
      <c r="F190" s="7"/>
      <c r="G190" s="7"/>
      <c r="H190" s="7"/>
      <c r="I190" s="7"/>
      <c r="J190" s="7"/>
      <c r="K190" s="1"/>
      <c r="L190" s="17"/>
      <c r="M190" s="17"/>
      <c r="N190" s="188" t="s">
        <v>95</v>
      </c>
      <c r="O190" s="187">
        <v>13</v>
      </c>
      <c r="P190" s="187">
        <v>15</v>
      </c>
    </row>
    <row r="191" spans="1:52" s="187" customFormat="1" ht="101.5" hidden="1" x14ac:dyDescent="0.35">
      <c r="A191" s="81"/>
      <c r="B191" s="197"/>
      <c r="C191" s="15"/>
      <c r="D191" s="15"/>
      <c r="E191" s="7"/>
      <c r="F191" s="7"/>
      <c r="G191" s="7"/>
      <c r="H191" s="7"/>
      <c r="I191" s="7"/>
      <c r="J191" s="7"/>
      <c r="K191" s="1"/>
      <c r="L191" s="17"/>
      <c r="M191" s="17"/>
      <c r="N191" s="188" t="s">
        <v>154</v>
      </c>
      <c r="O191" s="187">
        <v>15</v>
      </c>
      <c r="P191" s="187">
        <v>30</v>
      </c>
    </row>
    <row r="192" spans="1:52" s="187" customFormat="1" ht="87" hidden="1" x14ac:dyDescent="0.35">
      <c r="A192" s="81"/>
      <c r="B192" s="197"/>
      <c r="C192" s="15"/>
      <c r="D192" s="15"/>
      <c r="E192" s="7"/>
      <c r="F192" s="7"/>
      <c r="G192" s="7"/>
      <c r="H192" s="7"/>
      <c r="I192" s="7"/>
      <c r="J192" s="7"/>
      <c r="K192" s="1"/>
      <c r="L192" s="17"/>
      <c r="M192" s="17"/>
      <c r="N192" s="188" t="s">
        <v>155</v>
      </c>
      <c r="O192" s="187">
        <v>30</v>
      </c>
      <c r="P192" s="187">
        <v>90</v>
      </c>
    </row>
    <row r="193" spans="1:24" s="187" customFormat="1" ht="101.5" hidden="1" x14ac:dyDescent="0.35">
      <c r="A193" s="81"/>
      <c r="B193" s="197"/>
      <c r="C193" s="15"/>
      <c r="D193" s="15"/>
      <c r="E193" s="7"/>
      <c r="F193" s="7"/>
      <c r="G193" s="7"/>
      <c r="H193" s="7"/>
      <c r="I193" s="7"/>
      <c r="J193" s="7"/>
      <c r="K193" s="1"/>
      <c r="L193" s="17"/>
      <c r="M193" s="17"/>
      <c r="N193" s="188" t="s">
        <v>156</v>
      </c>
      <c r="O193" s="187">
        <v>90</v>
      </c>
      <c r="P193" s="187">
        <v>160</v>
      </c>
    </row>
    <row r="194" spans="1:24" s="187" customFormat="1" hidden="1" x14ac:dyDescent="0.35">
      <c r="A194" s="81"/>
      <c r="B194" s="197"/>
      <c r="C194" s="15"/>
      <c r="D194" s="15"/>
      <c r="E194" s="7"/>
      <c r="F194" s="7"/>
      <c r="G194" s="7"/>
      <c r="H194" s="7"/>
      <c r="I194" s="7"/>
      <c r="J194" s="7"/>
      <c r="K194" s="6"/>
      <c r="L194" s="17"/>
      <c r="M194" s="17"/>
      <c r="N194" s="187" t="s">
        <v>463</v>
      </c>
    </row>
    <row r="195" spans="1:24" s="187" customFormat="1" x14ac:dyDescent="0.35">
      <c r="A195" s="81" t="s">
        <v>256</v>
      </c>
      <c r="B195" s="197" t="s">
        <v>256</v>
      </c>
      <c r="C195" s="15"/>
      <c r="D195" s="15"/>
      <c r="E195" s="7"/>
      <c r="F195" s="7"/>
      <c r="G195" s="7"/>
      <c r="H195" s="7"/>
      <c r="I195" s="7"/>
      <c r="J195" s="7"/>
      <c r="K195" s="7"/>
      <c r="L195" s="17"/>
      <c r="M195" s="17"/>
    </row>
    <row r="196" spans="1:24" s="187" customFormat="1" ht="17.399999999999999" customHeight="1" x14ac:dyDescent="0.35">
      <c r="A196" s="81" t="s">
        <v>256</v>
      </c>
      <c r="B196" s="197" t="s">
        <v>256</v>
      </c>
      <c r="C196" s="15"/>
      <c r="D196" s="15"/>
      <c r="E196" s="16" t="str">
        <f>IF(AND(G185&gt;=0,G185&lt;=8),N197,IF(AND(G185&gt;=8,G185&lt;=15),N196,IF(AND(G185&gt;=15,G185&lt;=160),N198,N199)))</f>
        <v>Verify Data Entry</v>
      </c>
      <c r="F196" s="7"/>
      <c r="G196" s="7"/>
      <c r="H196" s="7"/>
      <c r="I196" s="7"/>
      <c r="J196" s="7"/>
      <c r="K196" s="7"/>
      <c r="L196" s="17"/>
      <c r="M196" s="17"/>
      <c r="N196" s="188" t="s">
        <v>97</v>
      </c>
    </row>
    <row r="197" spans="1:24" s="187" customFormat="1" ht="16.25" customHeight="1" x14ac:dyDescent="0.35">
      <c r="A197" s="81" t="s">
        <v>256</v>
      </c>
      <c r="B197" s="197" t="s">
        <v>256</v>
      </c>
      <c r="C197" s="15"/>
      <c r="D197" s="15"/>
      <c r="E197" s="18">
        <f>IF(AND(G185&gt;=0,G185&lt;=15),X202,IF(AND(G185&gt;=15),0))</f>
        <v>0</v>
      </c>
      <c r="F197" s="7" t="s">
        <v>109</v>
      </c>
      <c r="G197" s="4" t="s">
        <v>15</v>
      </c>
      <c r="H197" s="7">
        <f>IF(AND(G185&gt;=0,G185&lt;=15),W202,IF(AND(G185&gt;=15),0))</f>
        <v>0</v>
      </c>
      <c r="I197" s="7" t="s">
        <v>17</v>
      </c>
      <c r="J197" s="7"/>
      <c r="K197" s="7"/>
      <c r="L197" s="17"/>
      <c r="M197" s="17"/>
      <c r="N197" s="188" t="s">
        <v>98</v>
      </c>
    </row>
    <row r="198" spans="1:24" s="187" customFormat="1" hidden="1" x14ac:dyDescent="0.35">
      <c r="A198" s="81"/>
      <c r="B198" s="197"/>
      <c r="C198" s="15"/>
      <c r="D198" s="15"/>
      <c r="E198" s="7"/>
      <c r="F198" s="7"/>
      <c r="G198" s="7"/>
      <c r="H198" s="7"/>
      <c r="I198" s="7"/>
      <c r="J198" s="7"/>
      <c r="K198" s="7"/>
      <c r="L198" s="17"/>
      <c r="M198" s="17"/>
      <c r="N198" s="188" t="s">
        <v>16</v>
      </c>
    </row>
    <row r="199" spans="1:24" s="187" customFormat="1" hidden="1" x14ac:dyDescent="0.35">
      <c r="A199" s="81"/>
      <c r="B199" s="197"/>
      <c r="C199" s="15"/>
      <c r="D199" s="15"/>
      <c r="E199" s="7"/>
      <c r="F199" s="7"/>
      <c r="G199" s="7"/>
      <c r="H199" s="7"/>
      <c r="I199" s="7"/>
      <c r="J199" s="7"/>
      <c r="K199" s="7"/>
      <c r="L199" s="17"/>
      <c r="M199" s="17"/>
      <c r="N199" s="188" t="s">
        <v>6</v>
      </c>
    </row>
    <row r="200" spans="1:24" s="187" customFormat="1" hidden="1" x14ac:dyDescent="0.35">
      <c r="A200" s="81"/>
      <c r="B200" s="197"/>
      <c r="C200" s="15"/>
      <c r="D200" s="15"/>
      <c r="E200" s="7"/>
      <c r="F200" s="7"/>
      <c r="G200" s="7"/>
      <c r="H200" s="7"/>
      <c r="I200" s="7"/>
      <c r="J200" s="7"/>
      <c r="K200" s="7"/>
      <c r="L200" s="17"/>
      <c r="M200" s="17"/>
      <c r="N200" s="188"/>
    </row>
    <row r="201" spans="1:24" s="187" customFormat="1" hidden="1" x14ac:dyDescent="0.35">
      <c r="A201" s="84"/>
      <c r="B201" s="197"/>
      <c r="C201" s="15"/>
      <c r="D201" s="15"/>
      <c r="E201" s="7"/>
      <c r="F201" s="7"/>
      <c r="G201" s="7"/>
      <c r="H201" s="7"/>
      <c r="I201" s="7"/>
      <c r="J201" s="7"/>
      <c r="K201" s="7"/>
      <c r="L201" s="17"/>
      <c r="M201" s="17"/>
      <c r="O201" s="189" t="s">
        <v>18</v>
      </c>
      <c r="P201" s="189" t="s">
        <v>19</v>
      </c>
      <c r="Q201" s="189" t="s">
        <v>20</v>
      </c>
      <c r="R201" s="189" t="s">
        <v>21</v>
      </c>
      <c r="S201" s="189" t="s">
        <v>22</v>
      </c>
      <c r="T201" s="189"/>
      <c r="U201" s="189" t="s">
        <v>23</v>
      </c>
      <c r="V201" s="189" t="s">
        <v>24</v>
      </c>
      <c r="W201" s="189" t="s">
        <v>25</v>
      </c>
      <c r="X201" s="189" t="s">
        <v>26</v>
      </c>
    </row>
    <row r="202" spans="1:24" s="187" customFormat="1" ht="15" thickBot="1" x14ac:dyDescent="0.4">
      <c r="A202" s="82" t="s">
        <v>256</v>
      </c>
      <c r="B202" s="197" t="s">
        <v>256</v>
      </c>
      <c r="C202" s="15"/>
      <c r="D202" s="19"/>
      <c r="E202" s="20"/>
      <c r="F202" s="20"/>
      <c r="G202" s="20"/>
      <c r="H202" s="20"/>
      <c r="I202" s="20"/>
      <c r="J202" s="20"/>
      <c r="K202" s="20"/>
      <c r="L202" s="21"/>
      <c r="M202" s="17"/>
      <c r="O202" s="189">
        <v>100</v>
      </c>
      <c r="P202" s="189" t="str">
        <f>G185</f>
        <v>Enter Data</v>
      </c>
      <c r="Q202" s="189">
        <f>IF(AND(G185&gt;=0,G185&lt;=8),30,IF(AND(G185&gt;=8),15))</f>
        <v>15</v>
      </c>
      <c r="R202" s="189" t="e">
        <f>Q202-P202</f>
        <v>#VALUE!</v>
      </c>
      <c r="S202" s="189" t="e">
        <f>R202*$G$7/O202*1</f>
        <v>#VALUE!</v>
      </c>
      <c r="T202" s="189"/>
      <c r="U202" s="189">
        <v>8</v>
      </c>
      <c r="V202" s="189" t="e">
        <f>R202/U202</f>
        <v>#VALUE!</v>
      </c>
      <c r="W202" s="189" t="e">
        <f>ROUNDUP(V202,0)</f>
        <v>#VALUE!</v>
      </c>
      <c r="X202" s="191" t="e">
        <f>S202/W202</f>
        <v>#VALUE!</v>
      </c>
    </row>
    <row r="203" spans="1:24" s="187" customFormat="1" ht="15" thickBot="1" x14ac:dyDescent="0.4">
      <c r="A203" s="81" t="s">
        <v>256</v>
      </c>
      <c r="B203" s="197" t="s">
        <v>256</v>
      </c>
      <c r="C203" s="15"/>
      <c r="D203" s="7"/>
      <c r="E203" s="7"/>
      <c r="F203" s="7"/>
      <c r="G203" s="7"/>
      <c r="H203" s="7"/>
      <c r="I203" s="7"/>
      <c r="J203" s="7"/>
      <c r="K203" s="7"/>
      <c r="L203" s="7"/>
      <c r="M203" s="17"/>
    </row>
    <row r="204" spans="1:24" s="187" customFormat="1" ht="8.4" customHeight="1" thickBot="1" x14ac:dyDescent="0.4">
      <c r="A204" s="81" t="s">
        <v>256</v>
      </c>
      <c r="B204" s="197" t="s">
        <v>256</v>
      </c>
      <c r="C204" s="15"/>
      <c r="D204" s="12"/>
      <c r="E204" s="13"/>
      <c r="F204" s="13"/>
      <c r="G204" s="13"/>
      <c r="H204" s="13"/>
      <c r="I204" s="13"/>
      <c r="J204" s="13"/>
      <c r="K204" s="13"/>
      <c r="L204" s="14"/>
      <c r="M204" s="17"/>
    </row>
    <row r="205" spans="1:24" s="187" customFormat="1" ht="19" thickBot="1" x14ac:dyDescent="0.5">
      <c r="A205" s="81" t="s">
        <v>256</v>
      </c>
      <c r="B205" s="197" t="s">
        <v>256</v>
      </c>
      <c r="C205" s="15"/>
      <c r="D205" s="15"/>
      <c r="E205" s="24" t="s">
        <v>264</v>
      </c>
      <c r="F205" s="7"/>
      <c r="G205" s="32" t="s">
        <v>251</v>
      </c>
      <c r="H205" s="25" t="s">
        <v>79</v>
      </c>
      <c r="I205" s="7"/>
      <c r="J205" s="7"/>
      <c r="K205" s="16" t="s">
        <v>10</v>
      </c>
      <c r="L205" s="17"/>
      <c r="M205" s="17"/>
    </row>
    <row r="206" spans="1:24" s="187" customFormat="1" ht="231.65" customHeight="1" thickBot="1" x14ac:dyDescent="0.4">
      <c r="A206" s="81" t="s">
        <v>256</v>
      </c>
      <c r="B206" s="197" t="s">
        <v>256</v>
      </c>
      <c r="C206" s="15"/>
      <c r="D206" s="15"/>
      <c r="E206" s="7"/>
      <c r="F206" s="7"/>
      <c r="G206" s="7"/>
      <c r="H206" s="7"/>
      <c r="I206" s="7"/>
      <c r="J206" s="7"/>
      <c r="K206" s="2" t="str">
        <f>IF(AND(G205&gt;=O207,G205&lt;=P207),N207,IF(AND(G205&gt;=O208,G205&lt;=P208),N208,IF(AND(G205&gt;=O209,G205&lt;=P209),N209,IF(AND(G205&gt;=O210,G205&lt;=P210),N210,IF(AND(G205&gt;=O211,G205&lt;=P211),N211,IF(AND(G205&gt;=O212,G205&lt;=P212),N212,N213))))))</f>
        <v xml:space="preserve">Verify Data Entry - Enter 0 for N.N </v>
      </c>
      <c r="L206" s="17"/>
      <c r="M206" s="17"/>
      <c r="O206" s="187" t="s">
        <v>0</v>
      </c>
      <c r="P206" s="187" t="s">
        <v>1</v>
      </c>
    </row>
    <row r="207" spans="1:24" s="187" customFormat="1" ht="217.5" hidden="1" x14ac:dyDescent="0.35">
      <c r="A207" s="81"/>
      <c r="B207" s="197"/>
      <c r="C207" s="15"/>
      <c r="D207" s="15"/>
      <c r="E207" s="7"/>
      <c r="F207" s="7"/>
      <c r="G207" s="7"/>
      <c r="H207" s="7"/>
      <c r="I207" s="7"/>
      <c r="J207" s="7"/>
      <c r="K207" s="1"/>
      <c r="L207" s="17"/>
      <c r="M207" s="17"/>
      <c r="N207" s="188" t="s">
        <v>384</v>
      </c>
      <c r="O207" s="187">
        <v>0</v>
      </c>
      <c r="P207" s="187">
        <v>0.01</v>
      </c>
    </row>
    <row r="208" spans="1:24" s="187" customFormat="1" ht="145" hidden="1" x14ac:dyDescent="0.35">
      <c r="A208" s="81"/>
      <c r="B208" s="197"/>
      <c r="C208" s="15"/>
      <c r="D208" s="15"/>
      <c r="E208" s="7"/>
      <c r="F208" s="7"/>
      <c r="G208" s="7"/>
      <c r="H208" s="7"/>
      <c r="I208" s="7"/>
      <c r="J208" s="7"/>
      <c r="K208" s="1"/>
      <c r="L208" s="17"/>
      <c r="M208" s="17"/>
      <c r="N208" s="188" t="s">
        <v>416</v>
      </c>
      <c r="O208" s="187">
        <v>0.01</v>
      </c>
      <c r="P208" s="187">
        <v>1</v>
      </c>
    </row>
    <row r="209" spans="1:24" s="187" customFormat="1" ht="140.4" hidden="1" customHeight="1" x14ac:dyDescent="0.35">
      <c r="A209" s="81"/>
      <c r="B209" s="197"/>
      <c r="C209" s="15"/>
      <c r="D209" s="15"/>
      <c r="E209" s="7"/>
      <c r="F209" s="7"/>
      <c r="G209" s="7"/>
      <c r="H209" s="7"/>
      <c r="I209" s="7"/>
      <c r="J209" s="7"/>
      <c r="K209" s="1"/>
      <c r="L209" s="17"/>
      <c r="M209" s="17"/>
      <c r="N209" s="188" t="s">
        <v>417</v>
      </c>
      <c r="O209" s="187">
        <v>1</v>
      </c>
      <c r="P209" s="187">
        <v>2.5</v>
      </c>
    </row>
    <row r="210" spans="1:24" s="187" customFormat="1" ht="145" hidden="1" x14ac:dyDescent="0.35">
      <c r="A210" s="81"/>
      <c r="B210" s="197"/>
      <c r="C210" s="15"/>
      <c r="D210" s="15"/>
      <c r="E210" s="7"/>
      <c r="F210" s="7"/>
      <c r="G210" s="7"/>
      <c r="H210" s="7"/>
      <c r="I210" s="7"/>
      <c r="J210" s="7"/>
      <c r="K210" s="1"/>
      <c r="L210" s="17"/>
      <c r="M210" s="17"/>
      <c r="N210" s="188" t="s">
        <v>418</v>
      </c>
      <c r="O210" s="187">
        <v>2.5</v>
      </c>
      <c r="P210" s="187">
        <v>5</v>
      </c>
    </row>
    <row r="211" spans="1:24" s="187" customFormat="1" ht="159.5" hidden="1" x14ac:dyDescent="0.35">
      <c r="A211" s="81"/>
      <c r="B211" s="197"/>
      <c r="C211" s="15"/>
      <c r="D211" s="15"/>
      <c r="E211" s="7"/>
      <c r="F211" s="7"/>
      <c r="G211" s="7"/>
      <c r="H211" s="7"/>
      <c r="I211" s="7"/>
      <c r="J211" s="7"/>
      <c r="K211" s="1"/>
      <c r="L211" s="17"/>
      <c r="M211" s="17"/>
      <c r="N211" s="188" t="s">
        <v>419</v>
      </c>
      <c r="O211" s="187">
        <v>5</v>
      </c>
      <c r="P211" s="187">
        <v>10</v>
      </c>
    </row>
    <row r="212" spans="1:24" s="187" customFormat="1" ht="116" hidden="1" x14ac:dyDescent="0.35">
      <c r="A212" s="81"/>
      <c r="B212" s="197"/>
      <c r="C212" s="15"/>
      <c r="D212" s="15"/>
      <c r="E212" s="7"/>
      <c r="F212" s="7"/>
      <c r="G212" s="7"/>
      <c r="H212" s="7"/>
      <c r="I212" s="7"/>
      <c r="J212" s="7"/>
      <c r="K212" s="1"/>
      <c r="L212" s="17"/>
      <c r="M212" s="17"/>
      <c r="N212" s="188" t="s">
        <v>420</v>
      </c>
      <c r="O212" s="187">
        <v>10</v>
      </c>
      <c r="P212" s="187">
        <v>50</v>
      </c>
    </row>
    <row r="213" spans="1:24" s="187" customFormat="1" hidden="1" x14ac:dyDescent="0.35">
      <c r="A213" s="81"/>
      <c r="B213" s="197"/>
      <c r="C213" s="15"/>
      <c r="D213" s="15"/>
      <c r="E213" s="7"/>
      <c r="F213" s="7"/>
      <c r="G213" s="7"/>
      <c r="H213" s="7"/>
      <c r="I213" s="7"/>
      <c r="J213" s="7"/>
      <c r="K213" s="6"/>
      <c r="L213" s="17"/>
      <c r="M213" s="17"/>
      <c r="N213" s="187" t="s">
        <v>463</v>
      </c>
    </row>
    <row r="214" spans="1:24" s="187" customFormat="1" x14ac:dyDescent="0.35">
      <c r="A214" s="81" t="s">
        <v>256</v>
      </c>
      <c r="B214" s="197" t="s">
        <v>256</v>
      </c>
      <c r="C214" s="15"/>
      <c r="D214" s="15"/>
      <c r="E214" s="7"/>
      <c r="F214" s="7"/>
      <c r="G214" s="7"/>
      <c r="H214" s="7"/>
      <c r="I214" s="7"/>
      <c r="J214" s="7"/>
      <c r="K214" s="7"/>
      <c r="L214" s="17"/>
      <c r="M214" s="17"/>
    </row>
    <row r="215" spans="1:24" s="187" customFormat="1" x14ac:dyDescent="0.35">
      <c r="A215" s="81" t="s">
        <v>256</v>
      </c>
      <c r="B215" s="197" t="s">
        <v>256</v>
      </c>
      <c r="C215" s="15"/>
      <c r="D215" s="15"/>
      <c r="E215" s="16" t="str">
        <f>IF(AND(G205&gt;=0,G205&lt;=0.1),N216,IF(AND(G205&gt;=0.1,G205&lt;=50),N217,N218))</f>
        <v>Verify Data Entry</v>
      </c>
      <c r="F215" s="7"/>
      <c r="G215" s="7"/>
      <c r="H215" s="7"/>
      <c r="I215" s="7"/>
      <c r="J215" s="7"/>
      <c r="K215" s="7"/>
      <c r="L215" s="17"/>
      <c r="M215" s="17"/>
    </row>
    <row r="216" spans="1:24" s="187" customFormat="1" x14ac:dyDescent="0.35">
      <c r="A216" s="81" t="s">
        <v>256</v>
      </c>
      <c r="B216" s="197" t="s">
        <v>256</v>
      </c>
      <c r="C216" s="15"/>
      <c r="D216" s="15"/>
      <c r="E216" s="18">
        <f>IF(AND(E215=N216),X221,0)</f>
        <v>0</v>
      </c>
      <c r="F216" s="7" t="s">
        <v>109</v>
      </c>
      <c r="G216" s="4"/>
      <c r="H216" s="7"/>
      <c r="I216" s="7"/>
      <c r="J216" s="7"/>
      <c r="K216" s="7"/>
      <c r="L216" s="17"/>
      <c r="M216" s="17"/>
      <c r="N216" s="188" t="s">
        <v>385</v>
      </c>
    </row>
    <row r="217" spans="1:24" s="187" customFormat="1" hidden="1" x14ac:dyDescent="0.35">
      <c r="A217" s="81"/>
      <c r="B217" s="197"/>
      <c r="C217" s="15"/>
      <c r="D217" s="15"/>
      <c r="E217" s="7"/>
      <c r="F217" s="7"/>
      <c r="G217" s="7"/>
      <c r="H217" s="7"/>
      <c r="I217" s="7"/>
      <c r="J217" s="7"/>
      <c r="K217" s="7"/>
      <c r="L217" s="17"/>
      <c r="M217" s="17"/>
      <c r="N217" s="188" t="s">
        <v>108</v>
      </c>
    </row>
    <row r="218" spans="1:24" s="187" customFormat="1" x14ac:dyDescent="0.35">
      <c r="A218" s="81" t="s">
        <v>256</v>
      </c>
      <c r="B218" s="197" t="s">
        <v>256</v>
      </c>
      <c r="C218" s="15"/>
      <c r="D218" s="15"/>
      <c r="E218" s="16" t="s">
        <v>110</v>
      </c>
      <c r="F218" s="7"/>
      <c r="G218" s="7"/>
      <c r="H218" s="7"/>
      <c r="I218" s="7"/>
      <c r="J218" s="7"/>
      <c r="K218" s="7"/>
      <c r="L218" s="17"/>
      <c r="M218" s="17"/>
      <c r="N218" s="188" t="s">
        <v>6</v>
      </c>
    </row>
    <row r="219" spans="1:24" s="187" customFormat="1" hidden="1" x14ac:dyDescent="0.35">
      <c r="A219" s="81"/>
      <c r="B219" s="197"/>
      <c r="C219" s="15"/>
      <c r="D219" s="15"/>
      <c r="E219" s="7"/>
      <c r="F219" s="7"/>
      <c r="G219" s="7"/>
      <c r="H219" s="7"/>
      <c r="I219" s="7"/>
      <c r="J219" s="7"/>
      <c r="K219" s="7"/>
      <c r="L219" s="17"/>
      <c r="M219" s="17"/>
      <c r="N219" s="188"/>
    </row>
    <row r="220" spans="1:24" s="187" customFormat="1" hidden="1" x14ac:dyDescent="0.35">
      <c r="A220" s="84"/>
      <c r="B220" s="197"/>
      <c r="C220" s="15"/>
      <c r="D220" s="15"/>
      <c r="E220" s="7"/>
      <c r="F220" s="7"/>
      <c r="G220" s="7"/>
      <c r="H220" s="7"/>
      <c r="I220" s="7"/>
      <c r="J220" s="7"/>
      <c r="K220" s="7"/>
      <c r="L220" s="17"/>
      <c r="M220" s="17"/>
      <c r="O220" s="189" t="s">
        <v>18</v>
      </c>
      <c r="P220" s="189" t="s">
        <v>19</v>
      </c>
      <c r="Q220" s="189" t="s">
        <v>20</v>
      </c>
      <c r="R220" s="189" t="s">
        <v>21</v>
      </c>
      <c r="S220" s="189" t="s">
        <v>22</v>
      </c>
      <c r="T220" s="189"/>
      <c r="U220" s="189" t="s">
        <v>23</v>
      </c>
      <c r="V220" s="189" t="s">
        <v>24</v>
      </c>
      <c r="W220" s="189" t="s">
        <v>25</v>
      </c>
      <c r="X220" s="189" t="s">
        <v>26</v>
      </c>
    </row>
    <row r="221" spans="1:24" s="187" customFormat="1" x14ac:dyDescent="0.35">
      <c r="A221" s="82" t="s">
        <v>256</v>
      </c>
      <c r="B221" s="197" t="s">
        <v>256</v>
      </c>
      <c r="C221" s="15"/>
      <c r="D221" s="15"/>
      <c r="E221" s="7"/>
      <c r="F221" s="7"/>
      <c r="G221" s="7"/>
      <c r="H221" s="7"/>
      <c r="I221" s="7"/>
      <c r="J221" s="7"/>
      <c r="K221" s="7"/>
      <c r="L221" s="17"/>
      <c r="M221" s="17"/>
      <c r="O221" s="189">
        <v>100</v>
      </c>
      <c r="P221" s="189" t="str">
        <f>G205</f>
        <v>Enter Data</v>
      </c>
      <c r="Q221" s="189">
        <v>0.02</v>
      </c>
      <c r="R221" s="189" t="e">
        <f>Q221-P221</f>
        <v>#VALUE!</v>
      </c>
      <c r="S221" s="189" t="e">
        <f>R221*$G$7/O221*1</f>
        <v>#VALUE!</v>
      </c>
      <c r="T221" s="189"/>
      <c r="U221" s="189">
        <v>0.02</v>
      </c>
      <c r="V221" s="189" t="e">
        <f>R221/U221</f>
        <v>#VALUE!</v>
      </c>
      <c r="W221" s="189" t="e">
        <f>ROUNDUP(V221,0)</f>
        <v>#VALUE!</v>
      </c>
      <c r="X221" s="191" t="e">
        <f>S221/W221</f>
        <v>#VALUE!</v>
      </c>
    </row>
    <row r="222" spans="1:24" s="187" customFormat="1" x14ac:dyDescent="0.35">
      <c r="A222" s="81" t="s">
        <v>256</v>
      </c>
      <c r="B222" s="197" t="s">
        <v>256</v>
      </c>
      <c r="C222" s="15"/>
      <c r="D222" s="15"/>
      <c r="E222" s="16" t="str">
        <f>IF(AND(G205&gt;=0,G205&lt;=0.1),N223,IF(AND(G205&gt;=0.1,G205&lt;=50),N224,N225))</f>
        <v>Verify Data Entry</v>
      </c>
      <c r="F222" s="7"/>
      <c r="G222" s="7"/>
      <c r="H222" s="7"/>
      <c r="I222" s="7"/>
      <c r="J222" s="7"/>
      <c r="K222" s="7"/>
      <c r="L222" s="17"/>
      <c r="M222" s="17"/>
      <c r="O222" s="189"/>
      <c r="P222" s="189"/>
      <c r="Q222" s="189"/>
      <c r="R222" s="189"/>
      <c r="S222" s="189"/>
      <c r="T222" s="189"/>
      <c r="U222" s="189"/>
      <c r="V222" s="189"/>
      <c r="W222" s="189"/>
      <c r="X222" s="189"/>
    </row>
    <row r="223" spans="1:24" s="187" customFormat="1" x14ac:dyDescent="0.35">
      <c r="A223" s="81" t="s">
        <v>256</v>
      </c>
      <c r="B223" s="197" t="s">
        <v>256</v>
      </c>
      <c r="C223" s="15"/>
      <c r="D223" s="15"/>
      <c r="E223" s="18">
        <f>IF(AND(E222=N223),X228,0)</f>
        <v>0</v>
      </c>
      <c r="F223" s="7" t="s">
        <v>109</v>
      </c>
      <c r="G223" s="4"/>
      <c r="H223" s="7"/>
      <c r="I223" s="7"/>
      <c r="J223" s="7"/>
      <c r="K223" s="7"/>
      <c r="L223" s="17"/>
      <c r="M223" s="17"/>
      <c r="N223" s="188" t="s">
        <v>386</v>
      </c>
      <c r="O223" s="189"/>
      <c r="P223" s="189"/>
      <c r="Q223" s="189"/>
      <c r="R223" s="189"/>
      <c r="S223" s="189"/>
      <c r="T223" s="189"/>
      <c r="U223" s="189"/>
      <c r="V223" s="189"/>
      <c r="W223" s="189"/>
      <c r="X223" s="189"/>
    </row>
    <row r="224" spans="1:24" s="187" customFormat="1" hidden="1" x14ac:dyDescent="0.35">
      <c r="A224" s="81"/>
      <c r="B224" s="197"/>
      <c r="C224" s="15"/>
      <c r="D224" s="15"/>
      <c r="E224" s="7"/>
      <c r="F224" s="7"/>
      <c r="G224" s="7"/>
      <c r="H224" s="7"/>
      <c r="I224" s="7"/>
      <c r="J224" s="7"/>
      <c r="K224" s="7"/>
      <c r="L224" s="17"/>
      <c r="M224" s="17"/>
      <c r="N224" s="188" t="s">
        <v>108</v>
      </c>
      <c r="O224" s="189"/>
      <c r="P224" s="189"/>
      <c r="Q224" s="189"/>
      <c r="R224" s="189"/>
      <c r="S224" s="189"/>
      <c r="T224" s="189"/>
      <c r="U224" s="189"/>
      <c r="V224" s="189"/>
      <c r="W224" s="189"/>
      <c r="X224" s="189"/>
    </row>
    <row r="225" spans="1:24" s="187" customFormat="1" hidden="1" x14ac:dyDescent="0.35">
      <c r="A225" s="81"/>
      <c r="B225" s="197"/>
      <c r="C225" s="15"/>
      <c r="D225" s="15"/>
      <c r="E225" s="16"/>
      <c r="F225" s="7"/>
      <c r="G225" s="7"/>
      <c r="H225" s="7"/>
      <c r="I225" s="7"/>
      <c r="J225" s="7"/>
      <c r="K225" s="7"/>
      <c r="L225" s="17"/>
      <c r="M225" s="17"/>
      <c r="N225" s="188" t="s">
        <v>6</v>
      </c>
      <c r="O225" s="189"/>
      <c r="P225" s="189"/>
      <c r="Q225" s="189"/>
      <c r="R225" s="189"/>
      <c r="S225" s="189"/>
      <c r="T225" s="189"/>
      <c r="U225" s="189"/>
      <c r="V225" s="189"/>
      <c r="W225" s="189"/>
      <c r="X225" s="189"/>
    </row>
    <row r="226" spans="1:24" s="187" customFormat="1" hidden="1" x14ac:dyDescent="0.35">
      <c r="A226" s="81"/>
      <c r="B226" s="197"/>
      <c r="C226" s="15"/>
      <c r="D226" s="15"/>
      <c r="E226" s="7"/>
      <c r="F226" s="7"/>
      <c r="G226" s="7"/>
      <c r="H226" s="7"/>
      <c r="I226" s="7"/>
      <c r="J226" s="7"/>
      <c r="K226" s="7"/>
      <c r="L226" s="17"/>
      <c r="M226" s="17"/>
      <c r="N226" s="188"/>
      <c r="O226" s="189"/>
      <c r="P226" s="189"/>
      <c r="Q226" s="189"/>
      <c r="R226" s="189"/>
      <c r="S226" s="189"/>
      <c r="T226" s="189"/>
      <c r="U226" s="189"/>
      <c r="V226" s="189"/>
      <c r="W226" s="189"/>
      <c r="X226" s="189"/>
    </row>
    <row r="227" spans="1:24" s="187" customFormat="1" hidden="1" x14ac:dyDescent="0.35">
      <c r="A227" s="84"/>
      <c r="B227" s="197"/>
      <c r="C227" s="15"/>
      <c r="D227" s="15"/>
      <c r="E227" s="7"/>
      <c r="F227" s="7"/>
      <c r="G227" s="7"/>
      <c r="H227" s="7"/>
      <c r="I227" s="7"/>
      <c r="J227" s="7"/>
      <c r="K227" s="7"/>
      <c r="L227" s="17"/>
      <c r="M227" s="17"/>
      <c r="O227" s="189" t="s">
        <v>18</v>
      </c>
      <c r="P227" s="189" t="s">
        <v>19</v>
      </c>
      <c r="Q227" s="189" t="s">
        <v>20</v>
      </c>
      <c r="R227" s="189" t="s">
        <v>21</v>
      </c>
      <c r="S227" s="189" t="s">
        <v>22</v>
      </c>
      <c r="T227" s="189"/>
      <c r="U227" s="189" t="s">
        <v>23</v>
      </c>
      <c r="V227" s="189" t="s">
        <v>24</v>
      </c>
      <c r="W227" s="189" t="s">
        <v>25</v>
      </c>
      <c r="X227" s="189" t="s">
        <v>26</v>
      </c>
    </row>
    <row r="228" spans="1:24" s="187" customFormat="1" hidden="1" x14ac:dyDescent="0.35">
      <c r="A228" s="82"/>
      <c r="B228" s="197"/>
      <c r="C228" s="15"/>
      <c r="D228" s="15"/>
      <c r="E228" s="7"/>
      <c r="F228" s="7"/>
      <c r="G228" s="7"/>
      <c r="H228" s="7"/>
      <c r="I228" s="7"/>
      <c r="J228" s="7"/>
      <c r="K228" s="7"/>
      <c r="L228" s="17"/>
      <c r="M228" s="17"/>
      <c r="O228" s="189">
        <v>7.57</v>
      </c>
      <c r="P228" s="189">
        <f>G212</f>
        <v>0</v>
      </c>
      <c r="Q228" s="189">
        <v>0.02</v>
      </c>
      <c r="R228" s="189">
        <f>Q228-P228</f>
        <v>0.02</v>
      </c>
      <c r="S228" s="189" t="e">
        <f>R228*$G$7/O228*1</f>
        <v>#VALUE!</v>
      </c>
      <c r="T228" s="189"/>
      <c r="U228" s="189">
        <v>0.02</v>
      </c>
      <c r="V228" s="189">
        <f>R228/U228</f>
        <v>1</v>
      </c>
      <c r="W228" s="189">
        <f>ROUNDUP(V228,0)</f>
        <v>1</v>
      </c>
      <c r="X228" s="191" t="e">
        <f>S228/W228</f>
        <v>#VALUE!</v>
      </c>
    </row>
    <row r="229" spans="1:24" s="187" customFormat="1" hidden="1" x14ac:dyDescent="0.35">
      <c r="A229" s="81"/>
      <c r="B229" s="197"/>
      <c r="C229" s="15"/>
      <c r="D229" s="15"/>
      <c r="E229" s="7"/>
      <c r="F229" s="7"/>
      <c r="G229" s="7"/>
      <c r="H229" s="7"/>
      <c r="I229" s="7"/>
      <c r="J229" s="7"/>
      <c r="K229" s="7"/>
      <c r="L229" s="17"/>
      <c r="M229" s="17"/>
    </row>
    <row r="230" spans="1:24" s="187" customFormat="1" hidden="1" x14ac:dyDescent="0.35">
      <c r="A230" s="82"/>
      <c r="B230" s="197"/>
      <c r="C230" s="15"/>
      <c r="D230" s="15"/>
      <c r="E230" s="7"/>
      <c r="F230" s="7"/>
      <c r="G230" s="7"/>
      <c r="H230" s="7"/>
      <c r="I230" s="7"/>
      <c r="J230" s="7"/>
      <c r="K230" s="7"/>
      <c r="L230" s="17"/>
      <c r="M230" s="17"/>
    </row>
    <row r="231" spans="1:24" s="187" customFormat="1" hidden="1" x14ac:dyDescent="0.35">
      <c r="A231" s="82"/>
      <c r="B231" s="197"/>
      <c r="C231" s="15"/>
      <c r="D231" s="15"/>
      <c r="E231" s="7"/>
      <c r="F231" s="7"/>
      <c r="G231" s="7"/>
      <c r="H231" s="7"/>
      <c r="I231" s="7"/>
      <c r="J231" s="7"/>
      <c r="K231" s="7"/>
      <c r="L231" s="17"/>
      <c r="M231" s="17"/>
    </row>
    <row r="232" spans="1:24" s="187" customFormat="1" hidden="1" x14ac:dyDescent="0.35">
      <c r="A232" s="82"/>
      <c r="B232" s="197"/>
      <c r="C232" s="15"/>
      <c r="D232" s="15"/>
      <c r="E232" s="7"/>
      <c r="F232" s="7"/>
      <c r="G232" s="7"/>
      <c r="H232" s="7"/>
      <c r="I232" s="7"/>
      <c r="J232" s="7"/>
      <c r="K232" s="7"/>
      <c r="L232" s="17"/>
      <c r="M232" s="17"/>
    </row>
    <row r="233" spans="1:24" s="187" customFormat="1" ht="15" thickBot="1" x14ac:dyDescent="0.4">
      <c r="A233" s="82" t="s">
        <v>256</v>
      </c>
      <c r="B233" s="197" t="s">
        <v>256</v>
      </c>
      <c r="C233" s="15"/>
      <c r="D233" s="19"/>
      <c r="E233" s="20"/>
      <c r="F233" s="20"/>
      <c r="G233" s="20"/>
      <c r="H233" s="20"/>
      <c r="I233" s="20"/>
      <c r="J233" s="20"/>
      <c r="K233" s="20"/>
      <c r="L233" s="21"/>
      <c r="M233" s="17"/>
    </row>
    <row r="234" spans="1:24" s="187" customFormat="1" ht="15" thickBot="1" x14ac:dyDescent="0.4">
      <c r="A234" s="81" t="s">
        <v>256</v>
      </c>
      <c r="B234" s="197" t="s">
        <v>256</v>
      </c>
      <c r="C234" s="15"/>
      <c r="D234" s="7"/>
      <c r="E234" s="7"/>
      <c r="F234" s="7"/>
      <c r="G234" s="7"/>
      <c r="H234" s="7"/>
      <c r="I234" s="7"/>
      <c r="J234" s="7"/>
      <c r="K234" s="7"/>
      <c r="L234" s="7"/>
      <c r="M234" s="17"/>
    </row>
    <row r="235" spans="1:24" s="187" customFormat="1" ht="8.4" customHeight="1" thickBot="1" x14ac:dyDescent="0.4">
      <c r="A235" s="81" t="s">
        <v>256</v>
      </c>
      <c r="B235" s="197" t="s">
        <v>256</v>
      </c>
      <c r="C235" s="15"/>
      <c r="D235" s="12"/>
      <c r="E235" s="13"/>
      <c r="F235" s="13"/>
      <c r="G235" s="13"/>
      <c r="H235" s="13"/>
      <c r="I235" s="13"/>
      <c r="J235" s="13"/>
      <c r="K235" s="13"/>
      <c r="L235" s="14"/>
      <c r="M235" s="17"/>
    </row>
    <row r="236" spans="1:24" s="187" customFormat="1" ht="19" thickBot="1" x14ac:dyDescent="0.5">
      <c r="A236" s="81" t="s">
        <v>256</v>
      </c>
      <c r="B236" s="197" t="s">
        <v>256</v>
      </c>
      <c r="C236" s="15"/>
      <c r="D236" s="15"/>
      <c r="E236" s="24" t="s">
        <v>117</v>
      </c>
      <c r="F236" s="7"/>
      <c r="G236" s="32" t="s">
        <v>251</v>
      </c>
      <c r="H236" s="25" t="s">
        <v>79</v>
      </c>
      <c r="I236" s="7"/>
      <c r="J236" s="7"/>
      <c r="K236" s="16" t="s">
        <v>10</v>
      </c>
      <c r="L236" s="17"/>
      <c r="M236" s="17"/>
    </row>
    <row r="237" spans="1:24" s="187" customFormat="1" ht="230.4" customHeight="1" thickBot="1" x14ac:dyDescent="0.4">
      <c r="A237" s="81" t="s">
        <v>256</v>
      </c>
      <c r="B237" s="197" t="s">
        <v>256</v>
      </c>
      <c r="C237" s="15"/>
      <c r="D237" s="15"/>
      <c r="E237" s="7"/>
      <c r="F237" s="7"/>
      <c r="G237" s="7"/>
      <c r="H237" s="7"/>
      <c r="I237" s="7"/>
      <c r="J237" s="7"/>
      <c r="K237" s="2" t="str">
        <f>IF(AND(G236&gt;=O238,G236&lt;=P238),N238,IF(AND(G236&gt;=O239,G236&lt;=P239),N239,IF(AND(G236&gt;=O240,G236&lt;=P240),N240,IF(AND(G236&gt;=O241,G236&lt;=P241),N241,IF(AND(G236&gt;=O242,G236&lt;=P242),N242,IF(AND(G236&gt;=O243,G236&lt;=P243),N243,N244))))))</f>
        <v xml:space="preserve">Verify Data Entry - Enter 0 for N.N </v>
      </c>
      <c r="L237" s="17"/>
      <c r="M237" s="17"/>
      <c r="O237" s="187" t="s">
        <v>0</v>
      </c>
      <c r="P237" s="187" t="s">
        <v>1</v>
      </c>
    </row>
    <row r="238" spans="1:24" s="187" customFormat="1" ht="217.5" hidden="1" x14ac:dyDescent="0.35">
      <c r="A238" s="81"/>
      <c r="B238" s="197"/>
      <c r="C238" s="15"/>
      <c r="D238" s="15"/>
      <c r="E238" s="7"/>
      <c r="F238" s="7"/>
      <c r="G238" s="7"/>
      <c r="H238" s="7"/>
      <c r="I238" s="7"/>
      <c r="J238" s="7"/>
      <c r="K238" s="1"/>
      <c r="L238" s="17"/>
      <c r="M238" s="17"/>
      <c r="N238" s="188" t="s">
        <v>387</v>
      </c>
      <c r="O238" s="187">
        <v>0</v>
      </c>
      <c r="P238" s="187">
        <v>0.01</v>
      </c>
    </row>
    <row r="239" spans="1:24" s="187" customFormat="1" ht="145" hidden="1" x14ac:dyDescent="0.35">
      <c r="A239" s="81"/>
      <c r="B239" s="197"/>
      <c r="C239" s="15"/>
      <c r="D239" s="15"/>
      <c r="E239" s="7"/>
      <c r="F239" s="7"/>
      <c r="G239" s="7"/>
      <c r="H239" s="7"/>
      <c r="I239" s="7"/>
      <c r="J239" s="7"/>
      <c r="K239" s="1"/>
      <c r="L239" s="17"/>
      <c r="M239" s="17"/>
      <c r="N239" s="188" t="s">
        <v>421</v>
      </c>
      <c r="O239" s="187">
        <v>0.01</v>
      </c>
      <c r="P239" s="187">
        <v>1</v>
      </c>
    </row>
    <row r="240" spans="1:24" s="187" customFormat="1" ht="140.4" hidden="1" customHeight="1" x14ac:dyDescent="0.35">
      <c r="A240" s="81"/>
      <c r="B240" s="197"/>
      <c r="C240" s="15"/>
      <c r="D240" s="15"/>
      <c r="E240" s="7"/>
      <c r="F240" s="7"/>
      <c r="G240" s="7"/>
      <c r="H240" s="7"/>
      <c r="I240" s="7"/>
      <c r="J240" s="7"/>
      <c r="K240" s="1"/>
      <c r="L240" s="17"/>
      <c r="M240" s="17"/>
      <c r="N240" s="188" t="s">
        <v>422</v>
      </c>
      <c r="O240" s="187">
        <v>1</v>
      </c>
      <c r="P240" s="187">
        <v>2.5</v>
      </c>
    </row>
    <row r="241" spans="1:24" s="187" customFormat="1" ht="145" hidden="1" x14ac:dyDescent="0.35">
      <c r="A241" s="81"/>
      <c r="B241" s="197"/>
      <c r="C241" s="15"/>
      <c r="D241" s="15"/>
      <c r="E241" s="7"/>
      <c r="F241" s="7"/>
      <c r="G241" s="7"/>
      <c r="H241" s="7"/>
      <c r="I241" s="7"/>
      <c r="J241" s="7"/>
      <c r="K241" s="1"/>
      <c r="L241" s="17"/>
      <c r="M241" s="17"/>
      <c r="N241" s="188" t="s">
        <v>423</v>
      </c>
      <c r="O241" s="187">
        <v>2.5</v>
      </c>
      <c r="P241" s="187">
        <v>5</v>
      </c>
    </row>
    <row r="242" spans="1:24" s="187" customFormat="1" ht="145" hidden="1" x14ac:dyDescent="0.35">
      <c r="A242" s="81"/>
      <c r="B242" s="197"/>
      <c r="C242" s="15"/>
      <c r="D242" s="15"/>
      <c r="E242" s="7"/>
      <c r="F242" s="7"/>
      <c r="G242" s="7"/>
      <c r="H242" s="7"/>
      <c r="I242" s="7"/>
      <c r="J242" s="7"/>
      <c r="K242" s="1"/>
      <c r="L242" s="17"/>
      <c r="M242" s="17"/>
      <c r="N242" s="188" t="s">
        <v>424</v>
      </c>
      <c r="O242" s="187">
        <v>5</v>
      </c>
      <c r="P242" s="187">
        <v>10</v>
      </c>
    </row>
    <row r="243" spans="1:24" s="187" customFormat="1" ht="116" hidden="1" x14ac:dyDescent="0.35">
      <c r="A243" s="81"/>
      <c r="B243" s="197"/>
      <c r="C243" s="15"/>
      <c r="D243" s="15"/>
      <c r="E243" s="7"/>
      <c r="F243" s="7"/>
      <c r="G243" s="7"/>
      <c r="H243" s="7"/>
      <c r="I243" s="7"/>
      <c r="J243" s="7"/>
      <c r="K243" s="1"/>
      <c r="L243" s="17"/>
      <c r="M243" s="17"/>
      <c r="N243" s="188" t="s">
        <v>425</v>
      </c>
      <c r="O243" s="187">
        <v>10</v>
      </c>
      <c r="P243" s="187">
        <v>50</v>
      </c>
    </row>
    <row r="244" spans="1:24" s="187" customFormat="1" hidden="1" x14ac:dyDescent="0.35">
      <c r="A244" s="81"/>
      <c r="B244" s="197"/>
      <c r="C244" s="15"/>
      <c r="D244" s="15"/>
      <c r="E244" s="7"/>
      <c r="F244" s="7"/>
      <c r="G244" s="7"/>
      <c r="H244" s="7"/>
      <c r="I244" s="7"/>
      <c r="J244" s="7"/>
      <c r="K244" s="6"/>
      <c r="L244" s="17"/>
      <c r="M244" s="17"/>
      <c r="N244" s="187" t="s">
        <v>463</v>
      </c>
    </row>
    <row r="245" spans="1:24" s="187" customFormat="1" x14ac:dyDescent="0.35">
      <c r="A245" s="81" t="s">
        <v>256</v>
      </c>
      <c r="B245" s="197" t="s">
        <v>256</v>
      </c>
      <c r="C245" s="15"/>
      <c r="D245" s="15"/>
      <c r="E245" s="7"/>
      <c r="F245" s="7"/>
      <c r="G245" s="7"/>
      <c r="H245" s="7"/>
      <c r="I245" s="7"/>
      <c r="J245" s="7"/>
      <c r="K245" s="7"/>
      <c r="L245" s="17"/>
      <c r="M245" s="17"/>
    </row>
    <row r="246" spans="1:24" s="187" customFormat="1" x14ac:dyDescent="0.35">
      <c r="A246" s="81" t="s">
        <v>256</v>
      </c>
      <c r="B246" s="197" t="s">
        <v>256</v>
      </c>
      <c r="C246" s="15"/>
      <c r="D246" s="15"/>
      <c r="E246" s="16" t="str">
        <f>IF(AND(G236&gt;=0,G236&lt;=0.1),N247,IF(AND(G236&gt;=0.1,G236&lt;=50),N248,N249))</f>
        <v>Verify Data Entry</v>
      </c>
      <c r="F246" s="7"/>
      <c r="G246" s="7"/>
      <c r="H246" s="7"/>
      <c r="I246" s="7"/>
      <c r="J246" s="7"/>
      <c r="K246" s="7"/>
      <c r="L246" s="17"/>
      <c r="M246" s="17"/>
    </row>
    <row r="247" spans="1:24" s="187" customFormat="1" x14ac:dyDescent="0.35">
      <c r="A247" s="81" t="s">
        <v>256</v>
      </c>
      <c r="B247" s="197" t="s">
        <v>256</v>
      </c>
      <c r="C247" s="15"/>
      <c r="D247" s="15"/>
      <c r="E247" s="18">
        <f>IF(AND(E246=N247),X252,0)</f>
        <v>0</v>
      </c>
      <c r="F247" s="7" t="s">
        <v>109</v>
      </c>
      <c r="G247" s="4"/>
      <c r="H247" s="7"/>
      <c r="I247" s="7"/>
      <c r="J247" s="7"/>
      <c r="K247" s="7"/>
      <c r="L247" s="17"/>
      <c r="M247" s="17"/>
      <c r="N247" s="188" t="s">
        <v>388</v>
      </c>
    </row>
    <row r="248" spans="1:24" s="187" customFormat="1" hidden="1" x14ac:dyDescent="0.35">
      <c r="A248" s="81"/>
      <c r="B248" s="197"/>
      <c r="C248" s="15"/>
      <c r="D248" s="15"/>
      <c r="E248" s="7"/>
      <c r="F248" s="7"/>
      <c r="G248" s="7"/>
      <c r="H248" s="7"/>
      <c r="I248" s="7"/>
      <c r="J248" s="7"/>
      <c r="K248" s="7"/>
      <c r="L248" s="17"/>
      <c r="M248" s="17"/>
      <c r="N248" s="188" t="s">
        <v>108</v>
      </c>
    </row>
    <row r="249" spans="1:24" s="187" customFormat="1" x14ac:dyDescent="0.35">
      <c r="A249" s="81" t="s">
        <v>256</v>
      </c>
      <c r="B249" s="197" t="s">
        <v>256</v>
      </c>
      <c r="C249" s="15"/>
      <c r="D249" s="15"/>
      <c r="E249" s="16" t="s">
        <v>110</v>
      </c>
      <c r="F249" s="7"/>
      <c r="G249" s="7"/>
      <c r="H249" s="7"/>
      <c r="I249" s="7"/>
      <c r="J249" s="7"/>
      <c r="K249" s="7"/>
      <c r="L249" s="17"/>
      <c r="M249" s="17"/>
      <c r="N249" s="188" t="s">
        <v>6</v>
      </c>
    </row>
    <row r="250" spans="1:24" s="187" customFormat="1" hidden="1" x14ac:dyDescent="0.35">
      <c r="A250" s="81"/>
      <c r="B250" s="197"/>
      <c r="C250" s="15"/>
      <c r="D250" s="15"/>
      <c r="E250" s="7"/>
      <c r="F250" s="7"/>
      <c r="G250" s="7"/>
      <c r="H250" s="7"/>
      <c r="I250" s="7"/>
      <c r="J250" s="7"/>
      <c r="K250" s="7"/>
      <c r="L250" s="17"/>
      <c r="M250" s="17"/>
      <c r="N250" s="188"/>
    </row>
    <row r="251" spans="1:24" s="187" customFormat="1" hidden="1" x14ac:dyDescent="0.35">
      <c r="A251" s="84"/>
      <c r="B251" s="197"/>
      <c r="C251" s="15"/>
      <c r="D251" s="15"/>
      <c r="E251" s="7"/>
      <c r="F251" s="7"/>
      <c r="G251" s="7"/>
      <c r="H251" s="7"/>
      <c r="I251" s="7"/>
      <c r="J251" s="7"/>
      <c r="K251" s="7"/>
      <c r="L251" s="17"/>
      <c r="M251" s="17"/>
      <c r="O251" s="189" t="s">
        <v>18</v>
      </c>
      <c r="P251" s="189" t="s">
        <v>19</v>
      </c>
      <c r="Q251" s="189" t="s">
        <v>20</v>
      </c>
      <c r="R251" s="189" t="s">
        <v>21</v>
      </c>
      <c r="S251" s="189" t="s">
        <v>22</v>
      </c>
      <c r="T251" s="189"/>
      <c r="U251" s="189" t="s">
        <v>23</v>
      </c>
      <c r="V251" s="189" t="s">
        <v>24</v>
      </c>
      <c r="W251" s="189" t="s">
        <v>25</v>
      </c>
      <c r="X251" s="189" t="s">
        <v>26</v>
      </c>
    </row>
    <row r="252" spans="1:24" s="187" customFormat="1" x14ac:dyDescent="0.35">
      <c r="A252" s="82" t="s">
        <v>256</v>
      </c>
      <c r="B252" s="197" t="s">
        <v>256</v>
      </c>
      <c r="C252" s="15"/>
      <c r="D252" s="15"/>
      <c r="E252" s="7"/>
      <c r="F252" s="7"/>
      <c r="G252" s="7"/>
      <c r="H252" s="7"/>
      <c r="I252" s="7"/>
      <c r="J252" s="7"/>
      <c r="K252" s="7"/>
      <c r="L252" s="17"/>
      <c r="M252" s="17"/>
      <c r="O252" s="189">
        <v>101</v>
      </c>
      <c r="P252" s="189" t="str">
        <f>G236</f>
        <v>Enter Data</v>
      </c>
      <c r="Q252" s="189">
        <v>0.02</v>
      </c>
      <c r="R252" s="189" t="e">
        <f>Q252-P252</f>
        <v>#VALUE!</v>
      </c>
      <c r="S252" s="189" t="e">
        <f>R252*$G$7/O252*1</f>
        <v>#VALUE!</v>
      </c>
      <c r="T252" s="189"/>
      <c r="U252" s="189">
        <v>0.02</v>
      </c>
      <c r="V252" s="189" t="e">
        <f>R252/U252</f>
        <v>#VALUE!</v>
      </c>
      <c r="W252" s="189" t="e">
        <f>ROUNDUP(V252,0)</f>
        <v>#VALUE!</v>
      </c>
      <c r="X252" s="191" t="e">
        <f>S252/W252</f>
        <v>#VALUE!</v>
      </c>
    </row>
    <row r="253" spans="1:24" s="187" customFormat="1" x14ac:dyDescent="0.35">
      <c r="A253" s="81" t="s">
        <v>256</v>
      </c>
      <c r="B253" s="197" t="s">
        <v>256</v>
      </c>
      <c r="C253" s="15"/>
      <c r="D253" s="15"/>
      <c r="E253" s="16" t="str">
        <f>IF(AND(G236&gt;=0,G236&lt;=0.1),N254,IF(AND(G236&gt;=0.1,G236&lt;=50),N255,N256))</f>
        <v>Verify Data Entry</v>
      </c>
      <c r="F253" s="7"/>
      <c r="G253" s="7"/>
      <c r="H253" s="7"/>
      <c r="I253" s="7"/>
      <c r="J253" s="7"/>
      <c r="K253" s="7"/>
      <c r="L253" s="17"/>
      <c r="M253" s="17"/>
      <c r="O253" s="189"/>
      <c r="P253" s="189"/>
      <c r="Q253" s="189"/>
      <c r="R253" s="189"/>
      <c r="S253" s="189"/>
      <c r="T253" s="189"/>
      <c r="U253" s="189"/>
      <c r="V253" s="189"/>
      <c r="W253" s="189"/>
      <c r="X253" s="189"/>
    </row>
    <row r="254" spans="1:24" s="187" customFormat="1" x14ac:dyDescent="0.35">
      <c r="A254" s="81" t="s">
        <v>256</v>
      </c>
      <c r="B254" s="197" t="s">
        <v>256</v>
      </c>
      <c r="C254" s="15"/>
      <c r="D254" s="15"/>
      <c r="E254" s="18">
        <f>IF(AND(E253=N254),X259,0)</f>
        <v>0</v>
      </c>
      <c r="F254" s="7" t="s">
        <v>109</v>
      </c>
      <c r="G254" s="4"/>
      <c r="H254" s="7"/>
      <c r="I254" s="7"/>
      <c r="J254" s="7"/>
      <c r="K254" s="7"/>
      <c r="L254" s="17"/>
      <c r="M254" s="17"/>
      <c r="N254" s="188" t="s">
        <v>389</v>
      </c>
      <c r="O254" s="189"/>
      <c r="P254" s="189"/>
      <c r="Q254" s="189"/>
      <c r="R254" s="189"/>
      <c r="S254" s="189"/>
      <c r="T254" s="189"/>
      <c r="U254" s="189"/>
      <c r="V254" s="189"/>
      <c r="W254" s="189"/>
      <c r="X254" s="189"/>
    </row>
    <row r="255" spans="1:24" s="187" customFormat="1" hidden="1" x14ac:dyDescent="0.35">
      <c r="A255" s="81"/>
      <c r="B255" s="197"/>
      <c r="C255" s="15"/>
      <c r="D255" s="15"/>
      <c r="E255" s="7"/>
      <c r="F255" s="7"/>
      <c r="G255" s="7"/>
      <c r="H255" s="7"/>
      <c r="I255" s="7"/>
      <c r="J255" s="7"/>
      <c r="K255" s="7"/>
      <c r="L255" s="17"/>
      <c r="M255" s="17"/>
      <c r="N255" s="188" t="s">
        <v>108</v>
      </c>
      <c r="O255" s="189"/>
      <c r="P255" s="189"/>
      <c r="Q255" s="189"/>
      <c r="R255" s="189"/>
      <c r="S255" s="189"/>
      <c r="T255" s="189"/>
      <c r="U255" s="189"/>
      <c r="V255" s="189"/>
      <c r="W255" s="189"/>
      <c r="X255" s="189"/>
    </row>
    <row r="256" spans="1:24" s="187" customFormat="1" hidden="1" x14ac:dyDescent="0.35">
      <c r="A256" s="81"/>
      <c r="B256" s="197"/>
      <c r="C256" s="15"/>
      <c r="D256" s="15"/>
      <c r="E256" s="16"/>
      <c r="F256" s="7"/>
      <c r="G256" s="7"/>
      <c r="H256" s="7"/>
      <c r="I256" s="7"/>
      <c r="J256" s="7"/>
      <c r="K256" s="7"/>
      <c r="L256" s="17"/>
      <c r="M256" s="17"/>
      <c r="N256" s="188" t="s">
        <v>6</v>
      </c>
      <c r="O256" s="189"/>
      <c r="P256" s="189"/>
      <c r="Q256" s="189"/>
      <c r="R256" s="189"/>
      <c r="S256" s="189"/>
      <c r="T256" s="189"/>
      <c r="U256" s="189"/>
      <c r="V256" s="189"/>
      <c r="W256" s="189"/>
      <c r="X256" s="189"/>
    </row>
    <row r="257" spans="1:24" s="187" customFormat="1" hidden="1" x14ac:dyDescent="0.35">
      <c r="A257" s="81"/>
      <c r="B257" s="197"/>
      <c r="C257" s="15"/>
      <c r="D257" s="15"/>
      <c r="E257" s="7"/>
      <c r="F257" s="7"/>
      <c r="G257" s="7"/>
      <c r="H257" s="7"/>
      <c r="I257" s="7"/>
      <c r="J257" s="7"/>
      <c r="K257" s="7"/>
      <c r="L257" s="17"/>
      <c r="M257" s="17"/>
      <c r="N257" s="188"/>
      <c r="O257" s="189"/>
      <c r="P257" s="189"/>
      <c r="Q257" s="189"/>
      <c r="R257" s="189"/>
      <c r="S257" s="189"/>
      <c r="T257" s="189"/>
      <c r="U257" s="189"/>
      <c r="V257" s="189"/>
      <c r="W257" s="189"/>
      <c r="X257" s="189"/>
    </row>
    <row r="258" spans="1:24" s="187" customFormat="1" hidden="1" x14ac:dyDescent="0.35">
      <c r="A258" s="84"/>
      <c r="B258" s="197"/>
      <c r="C258" s="15"/>
      <c r="D258" s="15"/>
      <c r="E258" s="7"/>
      <c r="F258" s="7"/>
      <c r="G258" s="7"/>
      <c r="H258" s="7"/>
      <c r="I258" s="7"/>
      <c r="J258" s="7"/>
      <c r="K258" s="7"/>
      <c r="L258" s="17"/>
      <c r="M258" s="17"/>
      <c r="O258" s="189" t="s">
        <v>18</v>
      </c>
      <c r="P258" s="189" t="s">
        <v>19</v>
      </c>
      <c r="Q258" s="189" t="s">
        <v>20</v>
      </c>
      <c r="R258" s="189" t="s">
        <v>21</v>
      </c>
      <c r="S258" s="189" t="s">
        <v>22</v>
      </c>
      <c r="T258" s="189"/>
      <c r="U258" s="189" t="s">
        <v>23</v>
      </c>
      <c r="V258" s="189" t="s">
        <v>24</v>
      </c>
      <c r="W258" s="189" t="s">
        <v>25</v>
      </c>
      <c r="X258" s="189" t="s">
        <v>26</v>
      </c>
    </row>
    <row r="259" spans="1:24" s="187" customFormat="1" hidden="1" x14ac:dyDescent="0.35">
      <c r="A259" s="82"/>
      <c r="B259" s="197"/>
      <c r="C259" s="15"/>
      <c r="D259" s="15"/>
      <c r="E259" s="7"/>
      <c r="F259" s="7"/>
      <c r="G259" s="7"/>
      <c r="H259" s="7"/>
      <c r="I259" s="7"/>
      <c r="J259" s="7"/>
      <c r="K259" s="7"/>
      <c r="L259" s="17"/>
      <c r="M259" s="17"/>
      <c r="O259" s="189">
        <v>7.57</v>
      </c>
      <c r="P259" s="189">
        <f>G243</f>
        <v>0</v>
      </c>
      <c r="Q259" s="189">
        <v>0.02</v>
      </c>
      <c r="R259" s="189">
        <f>Q259-P259</f>
        <v>0.02</v>
      </c>
      <c r="S259" s="189" t="e">
        <f>R259*$G$7/O259*1</f>
        <v>#VALUE!</v>
      </c>
      <c r="T259" s="189"/>
      <c r="U259" s="189">
        <v>0.02</v>
      </c>
      <c r="V259" s="189">
        <f>R259/U259</f>
        <v>1</v>
      </c>
      <c r="W259" s="189">
        <f>ROUNDUP(V259,0)</f>
        <v>1</v>
      </c>
      <c r="X259" s="191" t="e">
        <f>S259/W259</f>
        <v>#VALUE!</v>
      </c>
    </row>
    <row r="260" spans="1:24" s="187" customFormat="1" hidden="1" x14ac:dyDescent="0.35">
      <c r="A260" s="81"/>
      <c r="B260" s="197"/>
      <c r="C260" s="15"/>
      <c r="D260" s="15"/>
      <c r="E260" s="7"/>
      <c r="F260" s="7"/>
      <c r="G260" s="7"/>
      <c r="H260" s="7"/>
      <c r="I260" s="7"/>
      <c r="J260" s="7"/>
      <c r="K260" s="7"/>
      <c r="L260" s="17"/>
      <c r="M260" s="17"/>
    </row>
    <row r="261" spans="1:24" s="187" customFormat="1" hidden="1" x14ac:dyDescent="0.35">
      <c r="A261" s="82"/>
      <c r="B261" s="197"/>
      <c r="C261" s="15"/>
      <c r="D261" s="15"/>
      <c r="E261" s="7"/>
      <c r="F261" s="7"/>
      <c r="G261" s="7"/>
      <c r="H261" s="7"/>
      <c r="I261" s="7"/>
      <c r="J261" s="7"/>
      <c r="K261" s="7"/>
      <c r="L261" s="17"/>
      <c r="M261" s="17"/>
    </row>
    <row r="262" spans="1:24" s="187" customFormat="1" hidden="1" x14ac:dyDescent="0.35">
      <c r="A262" s="82"/>
      <c r="B262" s="197"/>
      <c r="C262" s="15"/>
      <c r="D262" s="15"/>
      <c r="E262" s="7"/>
      <c r="F262" s="7"/>
      <c r="G262" s="7"/>
      <c r="H262" s="7"/>
      <c r="I262" s="7"/>
      <c r="J262" s="7"/>
      <c r="K262" s="7"/>
      <c r="L262" s="17"/>
      <c r="M262" s="17"/>
    </row>
    <row r="263" spans="1:24" s="187" customFormat="1" hidden="1" x14ac:dyDescent="0.35">
      <c r="A263" s="82"/>
      <c r="B263" s="197"/>
      <c r="C263" s="15"/>
      <c r="D263" s="15"/>
      <c r="E263" s="7"/>
      <c r="F263" s="7"/>
      <c r="G263" s="7"/>
      <c r="H263" s="7"/>
      <c r="I263" s="7"/>
      <c r="J263" s="7"/>
      <c r="K263" s="7"/>
      <c r="L263" s="17"/>
      <c r="M263" s="17"/>
    </row>
    <row r="264" spans="1:24" s="187" customFormat="1" ht="15" thickBot="1" x14ac:dyDescent="0.4">
      <c r="A264" s="82" t="s">
        <v>256</v>
      </c>
      <c r="B264" s="197" t="s">
        <v>256</v>
      </c>
      <c r="C264" s="15"/>
      <c r="D264" s="19"/>
      <c r="E264" s="20"/>
      <c r="F264" s="20"/>
      <c r="G264" s="20"/>
      <c r="H264" s="20"/>
      <c r="I264" s="20"/>
      <c r="J264" s="20"/>
      <c r="K264" s="20"/>
      <c r="L264" s="21"/>
      <c r="M264" s="17"/>
    </row>
    <row r="265" spans="1:24" s="187" customFormat="1" ht="15" thickBot="1" x14ac:dyDescent="0.4">
      <c r="A265" s="81" t="s">
        <v>256</v>
      </c>
      <c r="B265" s="197" t="s">
        <v>256</v>
      </c>
      <c r="C265" s="15"/>
      <c r="D265" s="7"/>
      <c r="E265" s="7"/>
      <c r="F265" s="7"/>
      <c r="G265" s="7"/>
      <c r="H265" s="7"/>
      <c r="I265" s="7"/>
      <c r="J265" s="7"/>
      <c r="K265" s="7"/>
      <c r="L265" s="7"/>
      <c r="M265" s="17"/>
    </row>
    <row r="266" spans="1:24" s="187" customFormat="1" ht="8.4" customHeight="1" thickBot="1" x14ac:dyDescent="0.4">
      <c r="A266" s="81" t="s">
        <v>256</v>
      </c>
      <c r="B266" s="197" t="s">
        <v>256</v>
      </c>
      <c r="C266" s="15"/>
      <c r="D266" s="12"/>
      <c r="E266" s="13"/>
      <c r="F266" s="13"/>
      <c r="G266" s="13"/>
      <c r="H266" s="13"/>
      <c r="I266" s="13"/>
      <c r="J266" s="13"/>
      <c r="K266" s="13"/>
      <c r="L266" s="14"/>
      <c r="M266" s="17"/>
    </row>
    <row r="267" spans="1:24" s="187" customFormat="1" ht="19" thickBot="1" x14ac:dyDescent="0.5">
      <c r="A267" s="81" t="s">
        <v>256</v>
      </c>
      <c r="B267" s="197" t="s">
        <v>256</v>
      </c>
      <c r="C267" s="15"/>
      <c r="D267" s="15"/>
      <c r="E267" s="24" t="s">
        <v>118</v>
      </c>
      <c r="F267" s="7"/>
      <c r="G267" s="32" t="s">
        <v>251</v>
      </c>
      <c r="H267" s="25" t="s">
        <v>79</v>
      </c>
      <c r="I267" s="7"/>
      <c r="J267" s="7"/>
      <c r="K267" s="16" t="s">
        <v>10</v>
      </c>
      <c r="L267" s="17"/>
      <c r="M267" s="17"/>
    </row>
    <row r="268" spans="1:24" s="187" customFormat="1" ht="216.65" customHeight="1" thickBot="1" x14ac:dyDescent="0.4">
      <c r="A268" s="81" t="s">
        <v>256</v>
      </c>
      <c r="B268" s="197" t="s">
        <v>256</v>
      </c>
      <c r="C268" s="15"/>
      <c r="D268" s="15"/>
      <c r="E268" s="7"/>
      <c r="F268" s="7"/>
      <c r="G268" s="7"/>
      <c r="H268" s="7"/>
      <c r="I268" s="7"/>
      <c r="J268" s="7"/>
      <c r="K268" s="2" t="str">
        <f>IF(AND(G267&gt;=O269,G267&lt;=P269),N269,IF(AND(G267&gt;=O270,G267&lt;=P270),N270,IF(AND(G267&gt;=O271,G267&lt;=P271),N271,IF(AND(G267&gt;=O272,G267&lt;=P272),N272,IF(AND(G267&gt;=O273,G267&lt;=P273),N273,IF(AND(G267&gt;=O274,G267&lt;=P274),N274,N275))))))</f>
        <v xml:space="preserve">Verify Data Entry - Enter 0 for N.N </v>
      </c>
      <c r="L268" s="17"/>
      <c r="M268" s="17"/>
      <c r="O268" s="187" t="s">
        <v>0</v>
      </c>
      <c r="P268" s="187" t="s">
        <v>1</v>
      </c>
    </row>
    <row r="269" spans="1:24" s="187" customFormat="1" ht="158.4" hidden="1" customHeight="1" x14ac:dyDescent="0.35">
      <c r="A269" s="81"/>
      <c r="B269" s="197"/>
      <c r="C269" s="15"/>
      <c r="D269" s="15"/>
      <c r="E269" s="7"/>
      <c r="F269" s="7"/>
      <c r="G269" s="7"/>
      <c r="H269" s="7"/>
      <c r="I269" s="7"/>
      <c r="J269" s="7"/>
      <c r="K269" s="1"/>
      <c r="L269" s="17"/>
      <c r="M269" s="17"/>
      <c r="N269" s="188" t="s">
        <v>390</v>
      </c>
      <c r="O269" s="187">
        <v>0</v>
      </c>
      <c r="P269" s="187">
        <v>0.01</v>
      </c>
    </row>
    <row r="270" spans="1:24" s="187" customFormat="1" ht="144" hidden="1" customHeight="1" x14ac:dyDescent="0.35">
      <c r="A270" s="81"/>
      <c r="B270" s="197"/>
      <c r="C270" s="15"/>
      <c r="D270" s="15"/>
      <c r="E270" s="7"/>
      <c r="F270" s="7"/>
      <c r="G270" s="7"/>
      <c r="H270" s="7"/>
      <c r="I270" s="7"/>
      <c r="J270" s="7"/>
      <c r="K270" s="1"/>
      <c r="L270" s="17"/>
      <c r="M270" s="17"/>
      <c r="N270" s="188" t="s">
        <v>426</v>
      </c>
      <c r="O270" s="187">
        <v>0.01</v>
      </c>
      <c r="P270" s="187">
        <v>1</v>
      </c>
    </row>
    <row r="271" spans="1:24" s="187" customFormat="1" ht="140.4" hidden="1" customHeight="1" x14ac:dyDescent="0.35">
      <c r="A271" s="81"/>
      <c r="B271" s="197"/>
      <c r="C271" s="15"/>
      <c r="D271" s="15"/>
      <c r="E271" s="7"/>
      <c r="F271" s="7"/>
      <c r="G271" s="7"/>
      <c r="H271" s="7"/>
      <c r="I271" s="7"/>
      <c r="J271" s="7"/>
      <c r="K271" s="1"/>
      <c r="L271" s="17"/>
      <c r="M271" s="17"/>
      <c r="N271" s="188" t="s">
        <v>427</v>
      </c>
      <c r="O271" s="187">
        <v>1</v>
      </c>
      <c r="P271" s="187">
        <v>2.5</v>
      </c>
    </row>
    <row r="272" spans="1:24" s="187" customFormat="1" ht="144" hidden="1" customHeight="1" x14ac:dyDescent="0.35">
      <c r="A272" s="81"/>
      <c r="B272" s="197"/>
      <c r="C272" s="15"/>
      <c r="D272" s="15"/>
      <c r="E272" s="7"/>
      <c r="F272" s="7"/>
      <c r="G272" s="7"/>
      <c r="H272" s="7"/>
      <c r="I272" s="7"/>
      <c r="J272" s="7"/>
      <c r="K272" s="1"/>
      <c r="L272" s="17"/>
      <c r="M272" s="17"/>
      <c r="N272" s="188" t="s">
        <v>428</v>
      </c>
      <c r="O272" s="187">
        <v>2.5</v>
      </c>
      <c r="P272" s="187">
        <v>5</v>
      </c>
    </row>
    <row r="273" spans="1:24" s="187" customFormat="1" ht="144" hidden="1" customHeight="1" x14ac:dyDescent="0.35">
      <c r="A273" s="81"/>
      <c r="B273" s="197"/>
      <c r="C273" s="15"/>
      <c r="D273" s="15"/>
      <c r="E273" s="7"/>
      <c r="F273" s="7"/>
      <c r="G273" s="7"/>
      <c r="H273" s="7"/>
      <c r="I273" s="7"/>
      <c r="J273" s="7"/>
      <c r="K273" s="1"/>
      <c r="L273" s="17"/>
      <c r="M273" s="17"/>
      <c r="N273" s="188" t="s">
        <v>429</v>
      </c>
      <c r="O273" s="187">
        <v>5</v>
      </c>
      <c r="P273" s="187">
        <v>10</v>
      </c>
    </row>
    <row r="274" spans="1:24" s="187" customFormat="1" ht="129.65" hidden="1" customHeight="1" x14ac:dyDescent="0.35">
      <c r="A274" s="81"/>
      <c r="B274" s="197"/>
      <c r="C274" s="15"/>
      <c r="D274" s="15"/>
      <c r="E274" s="7"/>
      <c r="F274" s="7"/>
      <c r="G274" s="7"/>
      <c r="H274" s="7"/>
      <c r="I274" s="7"/>
      <c r="J274" s="7"/>
      <c r="K274" s="1"/>
      <c r="L274" s="17"/>
      <c r="M274" s="17"/>
      <c r="N274" s="188" t="s">
        <v>430</v>
      </c>
      <c r="O274" s="187">
        <v>10</v>
      </c>
      <c r="P274" s="187">
        <v>50</v>
      </c>
    </row>
    <row r="275" spans="1:24" s="187" customFormat="1" hidden="1" x14ac:dyDescent="0.35">
      <c r="A275" s="81"/>
      <c r="B275" s="197"/>
      <c r="C275" s="15"/>
      <c r="D275" s="15"/>
      <c r="E275" s="7"/>
      <c r="F275" s="7"/>
      <c r="G275" s="7"/>
      <c r="H275" s="7"/>
      <c r="I275" s="7"/>
      <c r="J275" s="7"/>
      <c r="K275" s="6"/>
      <c r="L275" s="17"/>
      <c r="M275" s="17"/>
      <c r="N275" s="187" t="s">
        <v>463</v>
      </c>
    </row>
    <row r="276" spans="1:24" s="187" customFormat="1" x14ac:dyDescent="0.35">
      <c r="A276" s="81" t="s">
        <v>256</v>
      </c>
      <c r="B276" s="197" t="s">
        <v>256</v>
      </c>
      <c r="C276" s="15"/>
      <c r="D276" s="15"/>
      <c r="E276" s="7"/>
      <c r="F276" s="7"/>
      <c r="G276" s="7"/>
      <c r="H276" s="7"/>
      <c r="I276" s="7"/>
      <c r="J276" s="7"/>
      <c r="K276" s="7"/>
      <c r="L276" s="17"/>
      <c r="M276" s="17"/>
    </row>
    <row r="277" spans="1:24" s="187" customFormat="1" x14ac:dyDescent="0.35">
      <c r="A277" s="81" t="s">
        <v>256</v>
      </c>
      <c r="B277" s="197" t="s">
        <v>256</v>
      </c>
      <c r="C277" s="15"/>
      <c r="D277" s="15"/>
      <c r="E277" s="16" t="str">
        <f>IF(AND(G267&gt;=0,G267&lt;=0.1),N278,IF(AND(G267&gt;=0.1,G267&lt;=50),N279,N280))</f>
        <v>Verify Data Entry</v>
      </c>
      <c r="F277" s="7"/>
      <c r="G277" s="7"/>
      <c r="H277" s="7"/>
      <c r="I277" s="7"/>
      <c r="J277" s="7"/>
      <c r="K277" s="7"/>
      <c r="L277" s="17"/>
      <c r="M277" s="17"/>
    </row>
    <row r="278" spans="1:24" s="187" customFormat="1" x14ac:dyDescent="0.35">
      <c r="A278" s="81" t="s">
        <v>256</v>
      </c>
      <c r="B278" s="197" t="s">
        <v>256</v>
      </c>
      <c r="C278" s="15"/>
      <c r="D278" s="15"/>
      <c r="E278" s="18">
        <f>IF(AND(E277=N278),X283,0)</f>
        <v>0</v>
      </c>
      <c r="F278" s="7" t="s">
        <v>109</v>
      </c>
      <c r="G278" s="4"/>
      <c r="H278" s="7"/>
      <c r="I278" s="7"/>
      <c r="J278" s="7"/>
      <c r="K278" s="7"/>
      <c r="L278" s="17"/>
      <c r="M278" s="17"/>
      <c r="N278" s="188" t="s">
        <v>391</v>
      </c>
    </row>
    <row r="279" spans="1:24" s="187" customFormat="1" hidden="1" x14ac:dyDescent="0.35">
      <c r="A279" s="81"/>
      <c r="B279" s="197"/>
      <c r="C279" s="15"/>
      <c r="D279" s="15"/>
      <c r="E279" s="7"/>
      <c r="F279" s="7"/>
      <c r="G279" s="7"/>
      <c r="H279" s="7"/>
      <c r="I279" s="7"/>
      <c r="J279" s="7"/>
      <c r="K279" s="7"/>
      <c r="L279" s="17"/>
      <c r="M279" s="17"/>
      <c r="N279" s="188" t="s">
        <v>108</v>
      </c>
    </row>
    <row r="280" spans="1:24" s="187" customFormat="1" x14ac:dyDescent="0.35">
      <c r="A280" s="81" t="s">
        <v>256</v>
      </c>
      <c r="B280" s="197" t="s">
        <v>256</v>
      </c>
      <c r="C280" s="15"/>
      <c r="D280" s="15"/>
      <c r="E280" s="16" t="s">
        <v>110</v>
      </c>
      <c r="F280" s="7"/>
      <c r="G280" s="7"/>
      <c r="H280" s="7"/>
      <c r="I280" s="7"/>
      <c r="J280" s="7"/>
      <c r="K280" s="7"/>
      <c r="L280" s="17"/>
      <c r="M280" s="17"/>
      <c r="N280" s="188" t="s">
        <v>6</v>
      </c>
    </row>
    <row r="281" spans="1:24" s="187" customFormat="1" hidden="1" x14ac:dyDescent="0.35">
      <c r="A281" s="81"/>
      <c r="B281" s="197"/>
      <c r="C281" s="15"/>
      <c r="D281" s="15"/>
      <c r="E281" s="7"/>
      <c r="F281" s="7"/>
      <c r="G281" s="7"/>
      <c r="H281" s="7"/>
      <c r="I281" s="7"/>
      <c r="J281" s="7"/>
      <c r="K281" s="7"/>
      <c r="L281" s="17"/>
      <c r="M281" s="17"/>
      <c r="N281" s="188"/>
    </row>
    <row r="282" spans="1:24" s="187" customFormat="1" hidden="1" x14ac:dyDescent="0.35">
      <c r="A282" s="84"/>
      <c r="B282" s="197"/>
      <c r="C282" s="15"/>
      <c r="D282" s="15"/>
      <c r="E282" s="7"/>
      <c r="F282" s="7"/>
      <c r="G282" s="7"/>
      <c r="H282" s="7"/>
      <c r="I282" s="7"/>
      <c r="J282" s="7"/>
      <c r="K282" s="7"/>
      <c r="L282" s="17"/>
      <c r="M282" s="17"/>
      <c r="O282" s="189" t="s">
        <v>18</v>
      </c>
      <c r="P282" s="189" t="s">
        <v>19</v>
      </c>
      <c r="Q282" s="189" t="s">
        <v>20</v>
      </c>
      <c r="R282" s="189" t="s">
        <v>21</v>
      </c>
      <c r="S282" s="189" t="s">
        <v>22</v>
      </c>
      <c r="T282" s="189"/>
      <c r="U282" s="189" t="s">
        <v>23</v>
      </c>
      <c r="V282" s="189" t="s">
        <v>24</v>
      </c>
      <c r="W282" s="189" t="s">
        <v>25</v>
      </c>
      <c r="X282" s="189" t="s">
        <v>26</v>
      </c>
    </row>
    <row r="283" spans="1:24" s="187" customFormat="1" x14ac:dyDescent="0.35">
      <c r="A283" s="82" t="s">
        <v>256</v>
      </c>
      <c r="B283" s="197" t="s">
        <v>256</v>
      </c>
      <c r="C283" s="15"/>
      <c r="D283" s="15"/>
      <c r="E283" s="7"/>
      <c r="F283" s="7"/>
      <c r="G283" s="7"/>
      <c r="H283" s="7"/>
      <c r="I283" s="7"/>
      <c r="J283" s="7"/>
      <c r="K283" s="7"/>
      <c r="L283" s="17"/>
      <c r="M283" s="17"/>
      <c r="O283" s="189">
        <v>108</v>
      </c>
      <c r="P283" s="189" t="str">
        <f>G267</f>
        <v>Enter Data</v>
      </c>
      <c r="Q283" s="189">
        <v>0.01</v>
      </c>
      <c r="R283" s="189" t="e">
        <f>Q283-P283</f>
        <v>#VALUE!</v>
      </c>
      <c r="S283" s="189" t="e">
        <f>R283*$G$7/O283*1</f>
        <v>#VALUE!</v>
      </c>
      <c r="T283" s="189"/>
      <c r="U283" s="189">
        <v>0.01</v>
      </c>
      <c r="V283" s="189" t="e">
        <f>R283/U283</f>
        <v>#VALUE!</v>
      </c>
      <c r="W283" s="189" t="e">
        <f>ROUNDUP(V283,0)</f>
        <v>#VALUE!</v>
      </c>
      <c r="X283" s="191" t="e">
        <f>S283/W283</f>
        <v>#VALUE!</v>
      </c>
    </row>
    <row r="284" spans="1:24" s="187" customFormat="1" x14ac:dyDescent="0.35">
      <c r="A284" s="81" t="s">
        <v>256</v>
      </c>
      <c r="B284" s="197" t="s">
        <v>256</v>
      </c>
      <c r="C284" s="15"/>
      <c r="D284" s="15"/>
      <c r="E284" s="16" t="str">
        <f>IF(AND(G267&gt;=0,G267&lt;=0.1),N285,IF(AND(G267&gt;=0.1,G267&lt;=50),N286,N287))</f>
        <v>Verify Data Entry</v>
      </c>
      <c r="F284" s="7"/>
      <c r="G284" s="7"/>
      <c r="H284" s="7"/>
      <c r="I284" s="7"/>
      <c r="J284" s="7"/>
      <c r="K284" s="7"/>
      <c r="L284" s="17"/>
      <c r="M284" s="17"/>
      <c r="O284" s="189"/>
      <c r="P284" s="189"/>
      <c r="Q284" s="189"/>
      <c r="R284" s="189"/>
      <c r="S284" s="189"/>
      <c r="T284" s="189"/>
      <c r="U284" s="189"/>
      <c r="V284" s="189"/>
      <c r="W284" s="189"/>
      <c r="X284" s="189"/>
    </row>
    <row r="285" spans="1:24" s="187" customFormat="1" x14ac:dyDescent="0.35">
      <c r="A285" s="81" t="s">
        <v>256</v>
      </c>
      <c r="B285" s="197" t="s">
        <v>256</v>
      </c>
      <c r="C285" s="15"/>
      <c r="D285" s="15"/>
      <c r="E285" s="18">
        <f>IF(AND(E284=N285),X290,0)</f>
        <v>0</v>
      </c>
      <c r="F285" s="7" t="s">
        <v>109</v>
      </c>
      <c r="G285" s="4"/>
      <c r="H285" s="7"/>
      <c r="I285" s="7"/>
      <c r="J285" s="7"/>
      <c r="K285" s="7"/>
      <c r="L285" s="17"/>
      <c r="M285" s="17"/>
      <c r="N285" s="188" t="s">
        <v>392</v>
      </c>
      <c r="O285" s="189"/>
      <c r="P285" s="189"/>
      <c r="Q285" s="189"/>
      <c r="R285" s="189"/>
      <c r="S285" s="189"/>
      <c r="T285" s="189"/>
      <c r="U285" s="189"/>
      <c r="V285" s="189"/>
      <c r="W285" s="189"/>
      <c r="X285" s="189"/>
    </row>
    <row r="286" spans="1:24" s="187" customFormat="1" hidden="1" x14ac:dyDescent="0.35">
      <c r="A286" s="81"/>
      <c r="B286" s="197"/>
      <c r="C286" s="15"/>
      <c r="D286" s="15"/>
      <c r="E286" s="7"/>
      <c r="F286" s="7"/>
      <c r="G286" s="7"/>
      <c r="H286" s="7"/>
      <c r="I286" s="7"/>
      <c r="J286" s="7"/>
      <c r="K286" s="7"/>
      <c r="L286" s="17"/>
      <c r="M286" s="17"/>
      <c r="N286" s="188" t="s">
        <v>108</v>
      </c>
      <c r="O286" s="189"/>
      <c r="P286" s="189"/>
      <c r="Q286" s="189"/>
      <c r="R286" s="189"/>
      <c r="S286" s="189"/>
      <c r="T286" s="189"/>
      <c r="U286" s="189"/>
      <c r="V286" s="189"/>
      <c r="W286" s="189"/>
      <c r="X286" s="189"/>
    </row>
    <row r="287" spans="1:24" s="187" customFormat="1" hidden="1" x14ac:dyDescent="0.35">
      <c r="A287" s="81"/>
      <c r="B287" s="197"/>
      <c r="C287" s="15"/>
      <c r="D287" s="15"/>
      <c r="E287" s="16"/>
      <c r="F287" s="7"/>
      <c r="G287" s="7"/>
      <c r="H287" s="7"/>
      <c r="I287" s="7"/>
      <c r="J287" s="7"/>
      <c r="K287" s="7"/>
      <c r="L287" s="17"/>
      <c r="M287" s="17"/>
      <c r="N287" s="188" t="s">
        <v>6</v>
      </c>
      <c r="O287" s="189"/>
      <c r="P287" s="189"/>
      <c r="Q287" s="189"/>
      <c r="R287" s="189"/>
      <c r="S287" s="189"/>
      <c r="T287" s="189"/>
      <c r="U287" s="189"/>
      <c r="V287" s="189"/>
      <c r="W287" s="189"/>
      <c r="X287" s="189"/>
    </row>
    <row r="288" spans="1:24" s="187" customFormat="1" hidden="1" x14ac:dyDescent="0.35">
      <c r="A288" s="81"/>
      <c r="B288" s="197"/>
      <c r="C288" s="15"/>
      <c r="D288" s="15"/>
      <c r="E288" s="7"/>
      <c r="F288" s="7"/>
      <c r="G288" s="7"/>
      <c r="H288" s="7"/>
      <c r="I288" s="7"/>
      <c r="J288" s="7"/>
      <c r="K288" s="7"/>
      <c r="L288" s="17"/>
      <c r="M288" s="17"/>
      <c r="N288" s="188"/>
      <c r="O288" s="189"/>
      <c r="P288" s="189"/>
      <c r="Q288" s="189"/>
      <c r="R288" s="189"/>
      <c r="S288" s="189"/>
      <c r="T288" s="189"/>
      <c r="U288" s="189"/>
      <c r="V288" s="189"/>
      <c r="W288" s="189"/>
      <c r="X288" s="189"/>
    </row>
    <row r="289" spans="1:24" s="187" customFormat="1" hidden="1" x14ac:dyDescent="0.35">
      <c r="A289" s="84"/>
      <c r="B289" s="197"/>
      <c r="C289" s="15"/>
      <c r="D289" s="15"/>
      <c r="E289" s="7"/>
      <c r="F289" s="7"/>
      <c r="G289" s="7"/>
      <c r="H289" s="7"/>
      <c r="I289" s="7"/>
      <c r="J289" s="7"/>
      <c r="K289" s="7"/>
      <c r="L289" s="17"/>
      <c r="M289" s="17"/>
      <c r="O289" s="189" t="s">
        <v>18</v>
      </c>
      <c r="P289" s="189" t="s">
        <v>19</v>
      </c>
      <c r="Q289" s="189" t="s">
        <v>20</v>
      </c>
      <c r="R289" s="189" t="s">
        <v>21</v>
      </c>
      <c r="S289" s="189" t="s">
        <v>22</v>
      </c>
      <c r="T289" s="189"/>
      <c r="U289" s="189" t="s">
        <v>23</v>
      </c>
      <c r="V289" s="189" t="s">
        <v>24</v>
      </c>
      <c r="W289" s="189" t="s">
        <v>25</v>
      </c>
      <c r="X289" s="189" t="s">
        <v>26</v>
      </c>
    </row>
    <row r="290" spans="1:24" s="187" customFormat="1" hidden="1" x14ac:dyDescent="0.35">
      <c r="A290" s="82"/>
      <c r="B290" s="197"/>
      <c r="C290" s="15"/>
      <c r="D290" s="15"/>
      <c r="E290" s="7"/>
      <c r="F290" s="7"/>
      <c r="G290" s="7"/>
      <c r="H290" s="7"/>
      <c r="I290" s="7"/>
      <c r="J290" s="7"/>
      <c r="K290" s="7"/>
      <c r="L290" s="17"/>
      <c r="M290" s="17"/>
      <c r="O290" s="189">
        <v>3.7879999999999998</v>
      </c>
      <c r="P290" s="189">
        <f>G274</f>
        <v>0</v>
      </c>
      <c r="Q290" s="189">
        <v>0.01</v>
      </c>
      <c r="R290" s="189">
        <f>Q290-P290</f>
        <v>0.01</v>
      </c>
      <c r="S290" s="189" t="e">
        <f>R290*$G$7/O290*1</f>
        <v>#VALUE!</v>
      </c>
      <c r="T290" s="189"/>
      <c r="U290" s="189">
        <v>0.01</v>
      </c>
      <c r="V290" s="189">
        <f>R290/U290</f>
        <v>1</v>
      </c>
      <c r="W290" s="189">
        <f>ROUNDUP(V290,0)</f>
        <v>1</v>
      </c>
      <c r="X290" s="191" t="e">
        <f>S290/W290</f>
        <v>#VALUE!</v>
      </c>
    </row>
    <row r="291" spans="1:24" s="187" customFormat="1" hidden="1" x14ac:dyDescent="0.35">
      <c r="A291" s="81"/>
      <c r="B291" s="197"/>
      <c r="C291" s="15"/>
      <c r="D291" s="15"/>
      <c r="E291" s="7"/>
      <c r="F291" s="7"/>
      <c r="G291" s="7"/>
      <c r="H291" s="7"/>
      <c r="I291" s="7"/>
      <c r="J291" s="7"/>
      <c r="K291" s="7"/>
      <c r="L291" s="17"/>
      <c r="M291" s="17"/>
    </row>
    <row r="292" spans="1:24" s="187" customFormat="1" hidden="1" x14ac:dyDescent="0.35">
      <c r="A292" s="82"/>
      <c r="B292" s="197"/>
      <c r="C292" s="15"/>
      <c r="D292" s="15"/>
      <c r="E292" s="7"/>
      <c r="F292" s="7"/>
      <c r="G292" s="7"/>
      <c r="H292" s="7"/>
      <c r="I292" s="7"/>
      <c r="J292" s="7"/>
      <c r="K292" s="7"/>
      <c r="L292" s="17"/>
      <c r="M292" s="17"/>
    </row>
    <row r="293" spans="1:24" s="187" customFormat="1" hidden="1" x14ac:dyDescent="0.35">
      <c r="A293" s="82"/>
      <c r="B293" s="197"/>
      <c r="C293" s="15"/>
      <c r="D293" s="15"/>
      <c r="E293" s="7"/>
      <c r="F293" s="7"/>
      <c r="G293" s="7"/>
      <c r="H293" s="7"/>
      <c r="I293" s="7"/>
      <c r="J293" s="7"/>
      <c r="K293" s="7"/>
      <c r="L293" s="17"/>
      <c r="M293" s="17"/>
    </row>
    <row r="294" spans="1:24" s="187" customFormat="1" hidden="1" x14ac:dyDescent="0.35">
      <c r="A294" s="82"/>
      <c r="B294" s="197"/>
      <c r="C294" s="15"/>
      <c r="D294" s="15"/>
      <c r="E294" s="7"/>
      <c r="F294" s="7"/>
      <c r="G294" s="7"/>
      <c r="H294" s="7"/>
      <c r="I294" s="7"/>
      <c r="J294" s="7"/>
      <c r="K294" s="7"/>
      <c r="L294" s="17"/>
      <c r="M294" s="17"/>
    </row>
    <row r="295" spans="1:24" s="187" customFormat="1" ht="15" thickBot="1" x14ac:dyDescent="0.4">
      <c r="A295" s="82" t="s">
        <v>256</v>
      </c>
      <c r="B295" s="197" t="s">
        <v>256</v>
      </c>
      <c r="C295" s="15"/>
      <c r="D295" s="19"/>
      <c r="E295" s="20"/>
      <c r="F295" s="20"/>
      <c r="G295" s="20"/>
      <c r="H295" s="20"/>
      <c r="I295" s="20"/>
      <c r="J295" s="20"/>
      <c r="K295" s="20"/>
      <c r="L295" s="21"/>
      <c r="M295" s="17"/>
    </row>
    <row r="296" spans="1:24" s="187" customFormat="1" ht="15" thickBot="1" x14ac:dyDescent="0.4">
      <c r="A296" s="81" t="s">
        <v>256</v>
      </c>
      <c r="B296" s="197" t="s">
        <v>256</v>
      </c>
      <c r="C296" s="15"/>
      <c r="D296" s="7"/>
      <c r="E296" s="7"/>
      <c r="F296" s="7"/>
      <c r="G296" s="7"/>
      <c r="H296" s="7"/>
      <c r="I296" s="7"/>
      <c r="J296" s="7"/>
      <c r="K296" s="7"/>
      <c r="L296" s="7"/>
      <c r="M296" s="17"/>
    </row>
    <row r="297" spans="1:24" s="187" customFormat="1" ht="8.4" customHeight="1" thickBot="1" x14ac:dyDescent="0.4">
      <c r="A297" s="81" t="s">
        <v>256</v>
      </c>
      <c r="B297" s="197" t="s">
        <v>256</v>
      </c>
      <c r="C297" s="15"/>
      <c r="D297" s="12"/>
      <c r="E297" s="13"/>
      <c r="F297" s="13"/>
      <c r="G297" s="13"/>
      <c r="H297" s="13"/>
      <c r="I297" s="13"/>
      <c r="J297" s="13"/>
      <c r="K297" s="13"/>
      <c r="L297" s="14"/>
      <c r="M297" s="17"/>
    </row>
    <row r="298" spans="1:24" s="187" customFormat="1" ht="19" thickBot="1" x14ac:dyDescent="0.5">
      <c r="A298" s="81" t="s">
        <v>256</v>
      </c>
      <c r="B298" s="197" t="s">
        <v>256</v>
      </c>
      <c r="C298" s="15"/>
      <c r="D298" s="15"/>
      <c r="E298" s="24" t="s">
        <v>263</v>
      </c>
      <c r="F298" s="7"/>
      <c r="G298" s="32" t="s">
        <v>251</v>
      </c>
      <c r="H298" s="7" t="s">
        <v>4</v>
      </c>
      <c r="I298" s="7"/>
      <c r="J298" s="7"/>
      <c r="K298" s="16" t="s">
        <v>10</v>
      </c>
      <c r="L298" s="17"/>
      <c r="M298" s="17"/>
    </row>
    <row r="299" spans="1:24" s="187" customFormat="1" ht="131.4" customHeight="1" thickBot="1" x14ac:dyDescent="0.4">
      <c r="A299" s="81" t="s">
        <v>256</v>
      </c>
      <c r="B299" s="197" t="s">
        <v>256</v>
      </c>
      <c r="C299" s="15"/>
      <c r="D299" s="15"/>
      <c r="E299" s="7"/>
      <c r="F299" s="7"/>
      <c r="G299" s="7"/>
      <c r="H299" s="7"/>
      <c r="I299" s="7"/>
      <c r="J299" s="7"/>
      <c r="K299" s="2" t="str">
        <f>IF(AND(G298&gt;=O300,G298&lt;=P300),N300,IF(AND(G298&gt;=O301,G298&lt;=P301),N301,IF(AND(G298&gt;=O302,G298&lt;=P302),N302,IF(AND(G298&gt;=O303,G298&lt;=P303),N303,IF(AND(G298&gt;=O304,G298&lt;=P304),N304,IF(AND(G298&gt;=O305,G298&lt;=P305),N305,IF(AND(G298&gt;=O306,G298&lt;=P306),N306,N307)))))))</f>
        <v>Verify Data Entry</v>
      </c>
      <c r="L299" s="17"/>
      <c r="M299" s="17"/>
      <c r="O299" s="187" t="s">
        <v>0</v>
      </c>
      <c r="P299" s="187" t="s">
        <v>1</v>
      </c>
    </row>
    <row r="300" spans="1:24" s="187" customFormat="1" ht="72.5" hidden="1" x14ac:dyDescent="0.35">
      <c r="A300" s="81"/>
      <c r="B300" s="197"/>
      <c r="C300" s="15"/>
      <c r="D300" s="15"/>
      <c r="E300" s="7"/>
      <c r="F300" s="7"/>
      <c r="G300" s="7"/>
      <c r="H300" s="7"/>
      <c r="I300" s="7"/>
      <c r="J300" s="7"/>
      <c r="K300" s="1"/>
      <c r="L300" s="17"/>
      <c r="M300" s="17"/>
      <c r="N300" s="188" t="s">
        <v>431</v>
      </c>
      <c r="O300" s="187">
        <v>0</v>
      </c>
      <c r="P300" s="187">
        <v>0</v>
      </c>
    </row>
    <row r="301" spans="1:24" s="187" customFormat="1" ht="58" hidden="1" x14ac:dyDescent="0.35">
      <c r="A301" s="81"/>
      <c r="B301" s="197"/>
      <c r="C301" s="15"/>
      <c r="D301" s="15"/>
      <c r="E301" s="7"/>
      <c r="F301" s="7"/>
      <c r="G301" s="7"/>
      <c r="H301" s="7"/>
      <c r="I301" s="7"/>
      <c r="J301" s="7"/>
      <c r="K301" s="1"/>
      <c r="L301" s="17"/>
      <c r="M301" s="17"/>
      <c r="N301" s="188" t="s">
        <v>70</v>
      </c>
      <c r="O301" s="187">
        <v>0.01</v>
      </c>
      <c r="P301" s="187">
        <v>0.5</v>
      </c>
    </row>
    <row r="302" spans="1:24" s="187" customFormat="1" ht="58" hidden="1" x14ac:dyDescent="0.35">
      <c r="A302" s="81"/>
      <c r="B302" s="197"/>
      <c r="C302" s="15"/>
      <c r="D302" s="15"/>
      <c r="E302" s="7"/>
      <c r="F302" s="7"/>
      <c r="G302" s="7"/>
      <c r="H302" s="7"/>
      <c r="I302" s="7"/>
      <c r="J302" s="7"/>
      <c r="K302" s="1"/>
      <c r="L302" s="17"/>
      <c r="M302" s="17"/>
      <c r="N302" s="188" t="s">
        <v>71</v>
      </c>
      <c r="O302" s="187">
        <v>0.5</v>
      </c>
      <c r="P302" s="187">
        <v>1.4</v>
      </c>
    </row>
    <row r="303" spans="1:24" s="187" customFormat="1" ht="29" hidden="1" x14ac:dyDescent="0.35">
      <c r="A303" s="81"/>
      <c r="B303" s="197"/>
      <c r="C303" s="15"/>
      <c r="D303" s="15"/>
      <c r="E303" s="7"/>
      <c r="F303" s="7"/>
      <c r="G303" s="7"/>
      <c r="H303" s="7"/>
      <c r="I303" s="7"/>
      <c r="J303" s="7"/>
      <c r="K303" s="1"/>
      <c r="L303" s="17"/>
      <c r="M303" s="17"/>
      <c r="N303" s="188" t="s">
        <v>72</v>
      </c>
      <c r="O303" s="187">
        <v>1.4</v>
      </c>
      <c r="P303" s="187">
        <v>1.5</v>
      </c>
    </row>
    <row r="304" spans="1:24" s="187" customFormat="1" ht="101.5" hidden="1" x14ac:dyDescent="0.35">
      <c r="A304" s="81"/>
      <c r="B304" s="197"/>
      <c r="C304" s="15"/>
      <c r="D304" s="15"/>
      <c r="E304" s="7"/>
      <c r="F304" s="7"/>
      <c r="G304" s="7"/>
      <c r="H304" s="7"/>
      <c r="I304" s="7"/>
      <c r="J304" s="7"/>
      <c r="K304" s="1"/>
      <c r="L304" s="17"/>
      <c r="M304" s="17"/>
      <c r="N304" s="188" t="s">
        <v>432</v>
      </c>
      <c r="O304" s="187">
        <v>1.5</v>
      </c>
      <c r="P304" s="187">
        <v>1.8</v>
      </c>
    </row>
    <row r="305" spans="1:24" s="187" customFormat="1" ht="130.5" hidden="1" x14ac:dyDescent="0.35">
      <c r="A305" s="81"/>
      <c r="B305" s="197"/>
      <c r="C305" s="15"/>
      <c r="D305" s="15"/>
      <c r="E305" s="7"/>
      <c r="F305" s="7"/>
      <c r="G305" s="7"/>
      <c r="H305" s="7"/>
      <c r="I305" s="7"/>
      <c r="J305" s="7"/>
      <c r="K305" s="1"/>
      <c r="L305" s="17"/>
      <c r="M305" s="17"/>
      <c r="N305" s="188" t="s">
        <v>433</v>
      </c>
      <c r="O305" s="187">
        <v>1.8</v>
      </c>
      <c r="P305" s="187">
        <v>2</v>
      </c>
    </row>
    <row r="306" spans="1:24" s="187" customFormat="1" ht="72.5" hidden="1" x14ac:dyDescent="0.35">
      <c r="A306" s="81"/>
      <c r="B306" s="197"/>
      <c r="C306" s="15"/>
      <c r="D306" s="15"/>
      <c r="E306" s="7"/>
      <c r="F306" s="7"/>
      <c r="G306" s="7"/>
      <c r="H306" s="7"/>
      <c r="I306" s="7"/>
      <c r="J306" s="7"/>
      <c r="K306" s="1"/>
      <c r="L306" s="17"/>
      <c r="M306" s="17"/>
      <c r="N306" s="188" t="s">
        <v>75</v>
      </c>
      <c r="O306" s="187">
        <v>2</v>
      </c>
      <c r="P306" s="187">
        <v>3</v>
      </c>
    </row>
    <row r="307" spans="1:24" s="187" customFormat="1" hidden="1" x14ac:dyDescent="0.35">
      <c r="A307" s="81"/>
      <c r="B307" s="197"/>
      <c r="C307" s="15"/>
      <c r="D307" s="15"/>
      <c r="E307" s="7"/>
      <c r="F307" s="7"/>
      <c r="G307" s="7"/>
      <c r="H307" s="7"/>
      <c r="I307" s="7"/>
      <c r="J307" s="7"/>
      <c r="K307" s="6"/>
      <c r="L307" s="17"/>
      <c r="M307" s="17"/>
      <c r="N307" s="187" t="s">
        <v>6</v>
      </c>
    </row>
    <row r="308" spans="1:24" s="187" customFormat="1" x14ac:dyDescent="0.35">
      <c r="A308" s="81" t="s">
        <v>256</v>
      </c>
      <c r="B308" s="197" t="s">
        <v>256</v>
      </c>
      <c r="C308" s="15"/>
      <c r="D308" s="15"/>
      <c r="E308" s="7"/>
      <c r="F308" s="7"/>
      <c r="G308" s="7"/>
      <c r="H308" s="7"/>
      <c r="I308" s="7"/>
      <c r="J308" s="7"/>
      <c r="K308" s="7"/>
      <c r="L308" s="17"/>
      <c r="M308" s="17"/>
    </row>
    <row r="309" spans="1:24" s="187" customFormat="1" x14ac:dyDescent="0.35">
      <c r="A309" s="81" t="s">
        <v>256</v>
      </c>
      <c r="B309" s="197" t="s">
        <v>256</v>
      </c>
      <c r="C309" s="15"/>
      <c r="D309" s="15"/>
      <c r="E309" s="16" t="str">
        <f>IF(AND(G298&gt;=0,G298&lt;=1.5),N310,IF(AND(G298&gt;=1.5,G298&lt;=3),N311,N312))</f>
        <v>Verify Data Entry</v>
      </c>
      <c r="F309" s="7"/>
      <c r="G309" s="7"/>
      <c r="H309" s="7"/>
      <c r="I309" s="7"/>
      <c r="J309" s="7"/>
      <c r="K309" s="7"/>
      <c r="L309" s="17"/>
      <c r="M309" s="17"/>
    </row>
    <row r="310" spans="1:24" s="187" customFormat="1" ht="18.649999999999999" customHeight="1" x14ac:dyDescent="0.35">
      <c r="A310" s="81" t="s">
        <v>256</v>
      </c>
      <c r="B310" s="197" t="s">
        <v>256</v>
      </c>
      <c r="C310" s="15"/>
      <c r="D310" s="15"/>
      <c r="E310" s="18">
        <f>IF(AND(E309=N310),X315,0)</f>
        <v>0</v>
      </c>
      <c r="F310" s="7" t="s">
        <v>109</v>
      </c>
      <c r="G310" s="4" t="s">
        <v>15</v>
      </c>
      <c r="H310" s="7">
        <f>IF(AND(E309=N310),W315,0)</f>
        <v>0</v>
      </c>
      <c r="I310" s="7" t="s">
        <v>17</v>
      </c>
      <c r="J310" s="7"/>
      <c r="K310" s="7"/>
      <c r="L310" s="17"/>
      <c r="M310" s="17"/>
      <c r="N310" s="188" t="s">
        <v>76</v>
      </c>
    </row>
    <row r="311" spans="1:24" s="187" customFormat="1" hidden="1" x14ac:dyDescent="0.35">
      <c r="A311" s="81"/>
      <c r="B311" s="197"/>
      <c r="C311" s="15"/>
      <c r="D311" s="15"/>
      <c r="E311" s="7"/>
      <c r="F311" s="7"/>
      <c r="G311" s="7"/>
      <c r="H311" s="7"/>
      <c r="I311" s="7"/>
      <c r="J311" s="7"/>
      <c r="K311" s="7"/>
      <c r="L311" s="17"/>
      <c r="M311" s="17"/>
      <c r="N311" s="188" t="s">
        <v>16</v>
      </c>
    </row>
    <row r="312" spans="1:24" s="187" customFormat="1" hidden="1" x14ac:dyDescent="0.35">
      <c r="A312" s="81"/>
      <c r="B312" s="197"/>
      <c r="C312" s="15"/>
      <c r="D312" s="15"/>
      <c r="E312" s="7"/>
      <c r="F312" s="7"/>
      <c r="G312" s="7"/>
      <c r="H312" s="7"/>
      <c r="I312" s="7"/>
      <c r="J312" s="7"/>
      <c r="K312" s="7"/>
      <c r="L312" s="17"/>
      <c r="M312" s="17"/>
      <c r="N312" s="188" t="s">
        <v>6</v>
      </c>
    </row>
    <row r="313" spans="1:24" s="187" customFormat="1" hidden="1" x14ac:dyDescent="0.35">
      <c r="A313" s="81"/>
      <c r="B313" s="197"/>
      <c r="C313" s="15"/>
      <c r="D313" s="15"/>
      <c r="E313" s="7"/>
      <c r="F313" s="7"/>
      <c r="G313" s="7"/>
      <c r="H313" s="7"/>
      <c r="I313" s="7"/>
      <c r="J313" s="7"/>
      <c r="K313" s="7"/>
      <c r="L313" s="17"/>
      <c r="M313" s="17"/>
      <c r="N313" s="188"/>
    </row>
    <row r="314" spans="1:24" s="187" customFormat="1" hidden="1" x14ac:dyDescent="0.35">
      <c r="A314" s="84"/>
      <c r="B314" s="197"/>
      <c r="C314" s="15"/>
      <c r="D314" s="15"/>
      <c r="E314" s="7"/>
      <c r="F314" s="7"/>
      <c r="G314" s="7"/>
      <c r="H314" s="7"/>
      <c r="I314" s="7"/>
      <c r="J314" s="7"/>
      <c r="K314" s="7"/>
      <c r="L314" s="17"/>
      <c r="M314" s="17"/>
      <c r="O314" s="189" t="s">
        <v>18</v>
      </c>
      <c r="P314" s="189" t="s">
        <v>19</v>
      </c>
      <c r="Q314" s="189" t="s">
        <v>20</v>
      </c>
      <c r="R314" s="189" t="s">
        <v>21</v>
      </c>
      <c r="S314" s="189" t="s">
        <v>22</v>
      </c>
      <c r="T314" s="189"/>
      <c r="U314" s="189" t="s">
        <v>23</v>
      </c>
      <c r="V314" s="189" t="s">
        <v>24</v>
      </c>
      <c r="W314" s="189" t="s">
        <v>25</v>
      </c>
      <c r="X314" s="189" t="s">
        <v>26</v>
      </c>
    </row>
    <row r="315" spans="1:24" s="187" customFormat="1" ht="15" thickBot="1" x14ac:dyDescent="0.4">
      <c r="A315" s="82" t="s">
        <v>256</v>
      </c>
      <c r="B315" s="197" t="s">
        <v>256</v>
      </c>
      <c r="C315" s="15"/>
      <c r="D315" s="19"/>
      <c r="E315" s="20"/>
      <c r="F315" s="20"/>
      <c r="G315" s="20"/>
      <c r="H315" s="20"/>
      <c r="I315" s="20"/>
      <c r="J315" s="20"/>
      <c r="K315" s="20"/>
      <c r="L315" s="21"/>
      <c r="M315" s="17"/>
      <c r="O315" s="189">
        <v>1000</v>
      </c>
      <c r="P315" s="189" t="str">
        <f>G298</f>
        <v>Enter Data</v>
      </c>
      <c r="Q315" s="189">
        <v>1.5</v>
      </c>
      <c r="R315" s="189" t="e">
        <f>Q315-P315</f>
        <v>#VALUE!</v>
      </c>
      <c r="S315" s="189" t="e">
        <f>R315*$G$7/O315*1000</f>
        <v>#VALUE!</v>
      </c>
      <c r="T315" s="189"/>
      <c r="U315" s="189">
        <v>0.1</v>
      </c>
      <c r="V315" s="189" t="e">
        <f>R315/U315</f>
        <v>#VALUE!</v>
      </c>
      <c r="W315" s="189" t="e">
        <f>ROUNDUP(V315,0)</f>
        <v>#VALUE!</v>
      </c>
      <c r="X315" s="191" t="e">
        <f>S315/W315</f>
        <v>#VALUE!</v>
      </c>
    </row>
    <row r="316" spans="1:24" s="187" customFormat="1" ht="15" thickBot="1" x14ac:dyDescent="0.4">
      <c r="A316" s="82"/>
      <c r="B316" s="197"/>
      <c r="C316" s="15"/>
      <c r="D316" s="7"/>
      <c r="E316" s="7"/>
      <c r="F316" s="7"/>
      <c r="G316" s="7"/>
      <c r="H316" s="7"/>
      <c r="I316" s="7"/>
      <c r="J316" s="7"/>
      <c r="K316" s="7"/>
      <c r="L316" s="7"/>
      <c r="M316" s="17"/>
    </row>
    <row r="317" spans="1:24" s="187" customFormat="1" ht="8.4" customHeight="1" thickBot="1" x14ac:dyDescent="0.4">
      <c r="A317" s="81" t="s">
        <v>256</v>
      </c>
      <c r="B317" s="197" t="s">
        <v>256</v>
      </c>
      <c r="C317" s="15"/>
      <c r="D317" s="12"/>
      <c r="E317" s="13"/>
      <c r="F317" s="13"/>
      <c r="G317" s="13"/>
      <c r="H317" s="13"/>
      <c r="I317" s="13"/>
      <c r="J317" s="13"/>
      <c r="K317" s="13"/>
      <c r="L317" s="14"/>
      <c r="M317" s="17"/>
    </row>
    <row r="318" spans="1:24" s="187" customFormat="1" ht="19" thickBot="1" x14ac:dyDescent="0.5">
      <c r="A318" s="81" t="s">
        <v>256</v>
      </c>
      <c r="B318" s="197" t="s">
        <v>256</v>
      </c>
      <c r="C318" s="15"/>
      <c r="D318" s="15"/>
      <c r="E318" s="24" t="s">
        <v>87</v>
      </c>
      <c r="F318" s="7"/>
      <c r="G318" s="32" t="s">
        <v>251</v>
      </c>
      <c r="H318" s="25" t="s">
        <v>79</v>
      </c>
      <c r="I318" s="7"/>
      <c r="J318" s="7"/>
      <c r="K318" s="16" t="s">
        <v>10</v>
      </c>
      <c r="L318" s="17"/>
      <c r="M318" s="17"/>
    </row>
    <row r="319" spans="1:24" s="187" customFormat="1" ht="123.65" customHeight="1" thickBot="1" x14ac:dyDescent="0.4">
      <c r="A319" s="81" t="s">
        <v>256</v>
      </c>
      <c r="B319" s="197" t="s">
        <v>256</v>
      </c>
      <c r="C319" s="15"/>
      <c r="D319" s="15"/>
      <c r="E319" s="7"/>
      <c r="F319" s="7"/>
      <c r="G319" s="7"/>
      <c r="H319" s="7"/>
      <c r="I319" s="7"/>
      <c r="J319" s="7"/>
      <c r="K319" s="2" t="str">
        <f>IF(AND(G318&gt;=O320,G318&lt;=P320),N320,IF(AND(G318&gt;=O321,G318&lt;=P321),N321,IF(AND(G318&gt;=O322,G318&lt;=P322),N322,IF(AND(G318&gt;=O323,G318&lt;=P323),N323,IF(AND(G318&gt;=O324,G318&lt;=P324),N324,IF(AND(G318&gt;=O325,G318&lt;=P325),N325,N326))))))</f>
        <v>Verify Data Entry</v>
      </c>
      <c r="L319" s="17"/>
      <c r="M319" s="17"/>
      <c r="O319" s="187" t="s">
        <v>0</v>
      </c>
      <c r="P319" s="187" t="s">
        <v>1</v>
      </c>
    </row>
    <row r="320" spans="1:24" s="187" customFormat="1" ht="116" hidden="1" x14ac:dyDescent="0.35">
      <c r="A320" s="81"/>
      <c r="B320" s="197"/>
      <c r="C320" s="15"/>
      <c r="D320" s="15"/>
      <c r="E320" s="7"/>
      <c r="F320" s="7"/>
      <c r="G320" s="7"/>
      <c r="H320" s="7"/>
      <c r="I320" s="7"/>
      <c r="J320" s="7"/>
      <c r="K320" s="1"/>
      <c r="L320" s="17"/>
      <c r="M320" s="17"/>
      <c r="N320" s="188" t="s">
        <v>90</v>
      </c>
      <c r="O320" s="187">
        <v>0</v>
      </c>
      <c r="P320" s="187">
        <v>25</v>
      </c>
    </row>
    <row r="321" spans="1:24" s="187" customFormat="1" ht="130.5" hidden="1" x14ac:dyDescent="0.35">
      <c r="A321" s="81"/>
      <c r="B321" s="197"/>
      <c r="C321" s="15"/>
      <c r="D321" s="15"/>
      <c r="E321" s="7"/>
      <c r="F321" s="7"/>
      <c r="G321" s="7"/>
      <c r="H321" s="7"/>
      <c r="I321" s="7"/>
      <c r="J321" s="7"/>
      <c r="K321" s="1"/>
      <c r="L321" s="17"/>
      <c r="M321" s="17"/>
      <c r="N321" s="188" t="s">
        <v>89</v>
      </c>
      <c r="O321" s="187">
        <v>25</v>
      </c>
      <c r="P321" s="187">
        <v>75</v>
      </c>
    </row>
    <row r="322" spans="1:24" s="187" customFormat="1" ht="87" hidden="1" x14ac:dyDescent="0.35">
      <c r="A322" s="81"/>
      <c r="B322" s="197"/>
      <c r="C322" s="15"/>
      <c r="D322" s="15"/>
      <c r="E322" s="7"/>
      <c r="F322" s="7"/>
      <c r="G322" s="7"/>
      <c r="H322" s="7"/>
      <c r="I322" s="7"/>
      <c r="J322" s="7"/>
      <c r="K322" s="1"/>
      <c r="L322" s="17"/>
      <c r="M322" s="17"/>
      <c r="N322" s="188" t="s">
        <v>88</v>
      </c>
      <c r="O322" s="187">
        <v>75</v>
      </c>
      <c r="P322" s="187">
        <v>95</v>
      </c>
    </row>
    <row r="323" spans="1:24" s="187" customFormat="1" ht="87" hidden="1" x14ac:dyDescent="0.35">
      <c r="A323" s="81"/>
      <c r="B323" s="197"/>
      <c r="C323" s="15"/>
      <c r="D323" s="15"/>
      <c r="E323" s="7"/>
      <c r="F323" s="7"/>
      <c r="G323" s="7"/>
      <c r="H323" s="7"/>
      <c r="I323" s="7"/>
      <c r="J323" s="7"/>
      <c r="K323" s="1"/>
      <c r="L323" s="17"/>
      <c r="M323" s="17"/>
      <c r="N323" s="188" t="s">
        <v>91</v>
      </c>
      <c r="O323" s="187">
        <v>95</v>
      </c>
      <c r="P323" s="187">
        <v>150</v>
      </c>
    </row>
    <row r="324" spans="1:24" s="187" customFormat="1" ht="116" hidden="1" x14ac:dyDescent="0.35">
      <c r="A324" s="81"/>
      <c r="B324" s="197"/>
      <c r="C324" s="15"/>
      <c r="D324" s="15"/>
      <c r="E324" s="7"/>
      <c r="F324" s="7"/>
      <c r="G324" s="7"/>
      <c r="H324" s="7"/>
      <c r="I324" s="7"/>
      <c r="J324" s="7"/>
      <c r="K324" s="1"/>
      <c r="L324" s="17"/>
      <c r="M324" s="17"/>
      <c r="N324" s="188" t="s">
        <v>92</v>
      </c>
      <c r="O324" s="187">
        <v>150</v>
      </c>
      <c r="P324" s="187">
        <v>500</v>
      </c>
    </row>
    <row r="325" spans="1:24" s="187" customFormat="1" ht="116" hidden="1" x14ac:dyDescent="0.35">
      <c r="A325" s="81"/>
      <c r="B325" s="197"/>
      <c r="C325" s="15"/>
      <c r="D325" s="15"/>
      <c r="E325" s="7"/>
      <c r="F325" s="7"/>
      <c r="G325" s="7"/>
      <c r="H325" s="7"/>
      <c r="I325" s="7"/>
      <c r="J325" s="7"/>
      <c r="K325" s="1"/>
      <c r="L325" s="17"/>
      <c r="M325" s="17"/>
      <c r="N325" s="188" t="s">
        <v>368</v>
      </c>
      <c r="O325" s="187">
        <v>500</v>
      </c>
      <c r="P325" s="187">
        <v>1500</v>
      </c>
    </row>
    <row r="326" spans="1:24" s="187" customFormat="1" hidden="1" x14ac:dyDescent="0.35">
      <c r="A326" s="81"/>
      <c r="B326" s="197"/>
      <c r="C326" s="15"/>
      <c r="D326" s="15"/>
      <c r="E326" s="7"/>
      <c r="F326" s="7"/>
      <c r="G326" s="7"/>
      <c r="H326" s="7"/>
      <c r="I326" s="7"/>
      <c r="J326" s="7"/>
      <c r="K326" s="6"/>
      <c r="L326" s="17"/>
      <c r="M326" s="17"/>
      <c r="N326" s="187" t="s">
        <v>6</v>
      </c>
    </row>
    <row r="327" spans="1:24" s="187" customFormat="1" x14ac:dyDescent="0.35">
      <c r="A327" s="81" t="s">
        <v>256</v>
      </c>
      <c r="B327" s="197" t="s">
        <v>256</v>
      </c>
      <c r="C327" s="15"/>
      <c r="D327" s="15"/>
      <c r="E327" s="7"/>
      <c r="F327" s="7"/>
      <c r="G327" s="7"/>
      <c r="H327" s="7"/>
      <c r="I327" s="7"/>
      <c r="J327" s="7"/>
      <c r="K327" s="7"/>
      <c r="L327" s="17"/>
      <c r="M327" s="17"/>
    </row>
    <row r="328" spans="1:24" s="187" customFormat="1" ht="99" customHeight="1" x14ac:dyDescent="0.35">
      <c r="A328" s="81" t="s">
        <v>256</v>
      </c>
      <c r="B328" s="197" t="s">
        <v>256</v>
      </c>
      <c r="C328" s="15"/>
      <c r="D328" s="15"/>
      <c r="E328" s="226" t="str">
        <f>IF(AND(G318&gt;=0,G318&lt;=95),N329,IF(AND(G318&gt;=95,G318&lt;=1800),N330,N331))</f>
        <v>Verify Data Entry</v>
      </c>
      <c r="F328" s="226"/>
      <c r="G328" s="226"/>
      <c r="H328" s="226"/>
      <c r="I328" s="226"/>
      <c r="J328" s="226"/>
      <c r="K328" s="226"/>
      <c r="L328" s="17"/>
      <c r="M328" s="17"/>
    </row>
    <row r="329" spans="1:24" s="187" customFormat="1" ht="130.5" hidden="1" x14ac:dyDescent="0.35">
      <c r="A329" s="81"/>
      <c r="B329" s="197"/>
      <c r="C329" s="15"/>
      <c r="D329" s="15"/>
      <c r="E329" s="18"/>
      <c r="F329" s="7"/>
      <c r="G329" s="4"/>
      <c r="H329" s="7"/>
      <c r="I329" s="7"/>
      <c r="J329" s="7"/>
      <c r="K329" s="7"/>
      <c r="L329" s="17"/>
      <c r="M329" s="17"/>
      <c r="N329" s="188" t="s">
        <v>126</v>
      </c>
    </row>
    <row r="330" spans="1:24" s="187" customFormat="1" hidden="1" x14ac:dyDescent="0.35">
      <c r="A330" s="81"/>
      <c r="B330" s="197"/>
      <c r="C330" s="15"/>
      <c r="D330" s="15"/>
      <c r="E330" s="7"/>
      <c r="F330" s="7"/>
      <c r="G330" s="7"/>
      <c r="H330" s="7"/>
      <c r="I330" s="7"/>
      <c r="J330" s="7"/>
      <c r="K330" s="7"/>
      <c r="L330" s="17"/>
      <c r="M330" s="17"/>
      <c r="N330" s="188" t="s">
        <v>93</v>
      </c>
    </row>
    <row r="331" spans="1:24" s="187" customFormat="1" hidden="1" x14ac:dyDescent="0.35">
      <c r="A331" s="81"/>
      <c r="B331" s="197"/>
      <c r="C331" s="15"/>
      <c r="D331" s="15"/>
      <c r="E331" s="7"/>
      <c r="F331" s="7"/>
      <c r="G331" s="7"/>
      <c r="H331" s="7"/>
      <c r="I331" s="7"/>
      <c r="J331" s="7"/>
      <c r="K331" s="7"/>
      <c r="L331" s="17"/>
      <c r="M331" s="17"/>
      <c r="N331" s="188" t="s">
        <v>6</v>
      </c>
    </row>
    <row r="332" spans="1:24" s="187" customFormat="1" hidden="1" x14ac:dyDescent="0.35">
      <c r="A332" s="81"/>
      <c r="B332" s="197"/>
      <c r="C332" s="15"/>
      <c r="D332" s="15"/>
      <c r="E332" s="7"/>
      <c r="F332" s="7"/>
      <c r="G332" s="7"/>
      <c r="H332" s="7"/>
      <c r="I332" s="7"/>
      <c r="J332" s="7"/>
      <c r="K332" s="7"/>
      <c r="L332" s="17"/>
      <c r="M332" s="17"/>
      <c r="N332" s="188"/>
      <c r="O332" s="189"/>
      <c r="P332" s="189"/>
      <c r="Q332" s="189"/>
      <c r="R332" s="189"/>
      <c r="S332" s="189"/>
      <c r="T332" s="189"/>
      <c r="U332" s="189"/>
    </row>
    <row r="333" spans="1:24" s="187" customFormat="1" ht="15" thickBot="1" x14ac:dyDescent="0.4">
      <c r="A333" s="82" t="s">
        <v>256</v>
      </c>
      <c r="B333" s="197" t="s">
        <v>256</v>
      </c>
      <c r="C333" s="15"/>
      <c r="D333" s="19"/>
      <c r="E333" s="20"/>
      <c r="F333" s="20"/>
      <c r="G333" s="20"/>
      <c r="H333" s="20"/>
      <c r="I333" s="20"/>
      <c r="J333" s="20"/>
      <c r="K333" s="20"/>
      <c r="L333" s="21"/>
      <c r="M333" s="17"/>
      <c r="O333" s="189"/>
      <c r="P333" s="189"/>
      <c r="Q333" s="189"/>
      <c r="R333" s="189"/>
      <c r="S333" s="189"/>
      <c r="T333" s="189"/>
      <c r="U333" s="189"/>
      <c r="X333" s="190"/>
    </row>
    <row r="334" spans="1:24" s="187" customFormat="1" ht="15" thickBot="1" x14ac:dyDescent="0.4">
      <c r="A334" s="81" t="s">
        <v>256</v>
      </c>
      <c r="B334" s="197" t="s">
        <v>256</v>
      </c>
      <c r="C334" s="15"/>
      <c r="D334" s="7"/>
      <c r="E334" s="7"/>
      <c r="F334" s="7"/>
      <c r="G334" s="7"/>
      <c r="H334" s="7"/>
      <c r="I334" s="7"/>
      <c r="J334" s="7"/>
      <c r="K334" s="7"/>
      <c r="L334" s="7"/>
      <c r="M334" s="17"/>
      <c r="O334" s="189"/>
      <c r="P334" s="189"/>
      <c r="Q334" s="189"/>
      <c r="R334" s="189"/>
      <c r="S334" s="189"/>
      <c r="T334" s="189"/>
      <c r="U334" s="189"/>
    </row>
    <row r="335" spans="1:24" s="187" customFormat="1" ht="8.4" customHeight="1" thickBot="1" x14ac:dyDescent="0.4">
      <c r="A335" s="81" t="s">
        <v>256</v>
      </c>
      <c r="B335" s="197" t="s">
        <v>256</v>
      </c>
      <c r="C335" s="15"/>
      <c r="D335" s="12"/>
      <c r="E335" s="13"/>
      <c r="F335" s="13"/>
      <c r="G335" s="13"/>
      <c r="H335" s="13"/>
      <c r="I335" s="13"/>
      <c r="J335" s="13"/>
      <c r="K335" s="13"/>
      <c r="L335" s="14"/>
      <c r="M335" s="17"/>
    </row>
    <row r="336" spans="1:24" s="187" customFormat="1" ht="19" thickBot="1" x14ac:dyDescent="0.5">
      <c r="A336" s="81" t="s">
        <v>256</v>
      </c>
      <c r="B336" s="197" t="s">
        <v>256</v>
      </c>
      <c r="C336" s="15"/>
      <c r="D336" s="15"/>
      <c r="E336" s="24" t="s">
        <v>119</v>
      </c>
      <c r="F336" s="7"/>
      <c r="G336" s="32" t="s">
        <v>251</v>
      </c>
      <c r="H336" s="25" t="s">
        <v>79</v>
      </c>
      <c r="I336" s="7"/>
      <c r="J336" s="7"/>
      <c r="K336" s="16" t="s">
        <v>10</v>
      </c>
      <c r="L336" s="17"/>
      <c r="M336" s="17"/>
    </row>
    <row r="337" spans="1:16" s="187" customFormat="1" ht="174.65" customHeight="1" thickBot="1" x14ac:dyDescent="0.4">
      <c r="A337" s="81" t="s">
        <v>256</v>
      </c>
      <c r="B337" s="197" t="s">
        <v>256</v>
      </c>
      <c r="C337" s="15"/>
      <c r="D337" s="15"/>
      <c r="E337" s="7"/>
      <c r="F337" s="7"/>
      <c r="G337" s="7"/>
      <c r="H337" s="7"/>
      <c r="I337" s="7"/>
      <c r="J337" s="7"/>
      <c r="K337" s="2" t="str">
        <f>IF(AND(G336&gt;=O338,G336&lt;=P338),N338,IF(AND(G336&gt;=O339,G336&lt;=P339),N339,IF(AND(G336&gt;=O340,G336&lt;=P340),N340,IF(AND(G336&gt;=O341,G336&lt;=P341),N341,IF(AND(G336&gt;=O342,G336&lt;=P342),N342,IF(AND(G336&gt;=O343,G336&lt;=P343),N343,N344))))))</f>
        <v xml:space="preserve">Verify Data Entry - Enter 0 for N.N </v>
      </c>
      <c r="L337" s="17"/>
      <c r="M337" s="17"/>
      <c r="O337" s="187" t="s">
        <v>0</v>
      </c>
      <c r="P337" s="187" t="s">
        <v>1</v>
      </c>
    </row>
    <row r="338" spans="1:16" s="187" customFormat="1" ht="159.5" hidden="1" x14ac:dyDescent="0.35">
      <c r="A338" s="81"/>
      <c r="B338" s="197"/>
      <c r="C338" s="15"/>
      <c r="D338" s="15"/>
      <c r="E338" s="7"/>
      <c r="F338" s="7"/>
      <c r="G338" s="7"/>
      <c r="H338" s="7"/>
      <c r="I338" s="7"/>
      <c r="J338" s="7"/>
      <c r="K338" s="1"/>
      <c r="L338" s="17"/>
      <c r="M338" s="17"/>
      <c r="N338" s="188" t="s">
        <v>472</v>
      </c>
      <c r="O338" s="187">
        <v>0</v>
      </c>
      <c r="P338" s="187">
        <v>0.7</v>
      </c>
    </row>
    <row r="339" spans="1:16" s="187" customFormat="1" ht="145" hidden="1" x14ac:dyDescent="0.35">
      <c r="A339" s="81"/>
      <c r="B339" s="197"/>
      <c r="C339" s="15"/>
      <c r="D339" s="15"/>
      <c r="E339" s="7"/>
      <c r="F339" s="7"/>
      <c r="G339" s="7"/>
      <c r="H339" s="7"/>
      <c r="I339" s="7"/>
      <c r="J339" s="7"/>
      <c r="K339" s="1"/>
      <c r="L339" s="17"/>
      <c r="M339" s="17"/>
      <c r="N339" s="188" t="s">
        <v>434</v>
      </c>
      <c r="O339" s="187">
        <v>0.7</v>
      </c>
      <c r="P339" s="187">
        <v>5</v>
      </c>
    </row>
    <row r="340" spans="1:16" s="187" customFormat="1" ht="140.4" hidden="1" customHeight="1" x14ac:dyDescent="0.35">
      <c r="A340" s="81"/>
      <c r="B340" s="197"/>
      <c r="C340" s="15"/>
      <c r="D340" s="15"/>
      <c r="E340" s="7"/>
      <c r="F340" s="7"/>
      <c r="G340" s="7"/>
      <c r="H340" s="7"/>
      <c r="I340" s="7"/>
      <c r="J340" s="7"/>
      <c r="K340" s="1"/>
      <c r="L340" s="17"/>
      <c r="M340" s="17"/>
      <c r="N340" s="188" t="s">
        <v>435</v>
      </c>
      <c r="O340" s="187">
        <v>5</v>
      </c>
      <c r="P340" s="187">
        <v>10</v>
      </c>
    </row>
    <row r="341" spans="1:16" s="187" customFormat="1" ht="145" hidden="1" x14ac:dyDescent="0.35">
      <c r="A341" s="81"/>
      <c r="B341" s="197"/>
      <c r="C341" s="15"/>
      <c r="D341" s="15"/>
      <c r="E341" s="7"/>
      <c r="F341" s="7"/>
      <c r="G341" s="7"/>
      <c r="H341" s="7"/>
      <c r="I341" s="7"/>
      <c r="J341" s="7"/>
      <c r="K341" s="1"/>
      <c r="L341" s="17"/>
      <c r="M341" s="17"/>
      <c r="N341" s="188" t="s">
        <v>436</v>
      </c>
      <c r="O341" s="187">
        <v>10</v>
      </c>
      <c r="P341" s="187">
        <v>30</v>
      </c>
    </row>
    <row r="342" spans="1:16" s="187" customFormat="1" ht="145" hidden="1" x14ac:dyDescent="0.35">
      <c r="A342" s="81"/>
      <c r="B342" s="197"/>
      <c r="C342" s="15"/>
      <c r="D342" s="15"/>
      <c r="E342" s="7"/>
      <c r="F342" s="7"/>
      <c r="G342" s="7"/>
      <c r="H342" s="7"/>
      <c r="I342" s="7"/>
      <c r="J342" s="7"/>
      <c r="K342" s="1"/>
      <c r="L342" s="17"/>
      <c r="M342" s="17"/>
      <c r="N342" s="188" t="s">
        <v>436</v>
      </c>
      <c r="O342" s="187">
        <v>30</v>
      </c>
      <c r="P342" s="187">
        <v>40</v>
      </c>
    </row>
    <row r="343" spans="1:16" s="187" customFormat="1" ht="145" hidden="1" x14ac:dyDescent="0.35">
      <c r="A343" s="81"/>
      <c r="B343" s="197"/>
      <c r="C343" s="15"/>
      <c r="D343" s="15"/>
      <c r="E343" s="7"/>
      <c r="F343" s="7"/>
      <c r="G343" s="7"/>
      <c r="H343" s="7"/>
      <c r="I343" s="7"/>
      <c r="J343" s="7"/>
      <c r="K343" s="1"/>
      <c r="L343" s="17"/>
      <c r="M343" s="17"/>
      <c r="N343" s="188" t="s">
        <v>436</v>
      </c>
      <c r="O343" s="187">
        <v>40</v>
      </c>
      <c r="P343" s="187">
        <v>50</v>
      </c>
    </row>
    <row r="344" spans="1:16" s="187" customFormat="1" hidden="1" x14ac:dyDescent="0.35">
      <c r="A344" s="81"/>
      <c r="B344" s="197"/>
      <c r="C344" s="15"/>
      <c r="D344" s="15"/>
      <c r="E344" s="7"/>
      <c r="F344" s="7"/>
      <c r="G344" s="7"/>
      <c r="H344" s="7"/>
      <c r="I344" s="7"/>
      <c r="J344" s="7"/>
      <c r="K344" s="6"/>
      <c r="L344" s="17"/>
      <c r="M344" s="17"/>
      <c r="N344" s="187" t="s">
        <v>463</v>
      </c>
    </row>
    <row r="345" spans="1:16" s="187" customFormat="1" hidden="1" x14ac:dyDescent="0.35">
      <c r="A345" s="81"/>
      <c r="B345" s="197"/>
      <c r="C345" s="15"/>
      <c r="D345" s="15"/>
      <c r="E345" s="7"/>
      <c r="F345" s="7"/>
      <c r="G345" s="7"/>
      <c r="H345" s="7"/>
      <c r="I345" s="7"/>
      <c r="J345" s="7"/>
      <c r="K345" s="7"/>
      <c r="L345" s="17"/>
      <c r="M345" s="17"/>
    </row>
    <row r="346" spans="1:16" s="187" customFormat="1" ht="15" thickBot="1" x14ac:dyDescent="0.4">
      <c r="A346" s="82" t="s">
        <v>256</v>
      </c>
      <c r="B346" s="197" t="s">
        <v>256</v>
      </c>
      <c r="C346" s="15"/>
      <c r="D346" s="19"/>
      <c r="E346" s="20"/>
      <c r="F346" s="20"/>
      <c r="G346" s="20"/>
      <c r="H346" s="20"/>
      <c r="I346" s="20"/>
      <c r="J346" s="20"/>
      <c r="K346" s="20"/>
      <c r="L346" s="21"/>
      <c r="M346" s="17"/>
    </row>
    <row r="347" spans="1:16" s="187" customFormat="1" ht="15" thickBot="1" x14ac:dyDescent="0.4">
      <c r="A347" s="81" t="s">
        <v>256</v>
      </c>
      <c r="B347" s="197" t="s">
        <v>256</v>
      </c>
      <c r="C347" s="15"/>
      <c r="D347" s="7"/>
      <c r="E347" s="7"/>
      <c r="F347" s="7"/>
      <c r="G347" s="7"/>
      <c r="H347" s="7"/>
      <c r="I347" s="7"/>
      <c r="J347" s="7"/>
      <c r="K347" s="7"/>
      <c r="L347" s="7"/>
      <c r="M347" s="17"/>
    </row>
    <row r="348" spans="1:16" ht="8.4" customHeight="1" thickBot="1" x14ac:dyDescent="0.4">
      <c r="A348" s="81" t="s">
        <v>256</v>
      </c>
      <c r="B348" s="197" t="s">
        <v>256</v>
      </c>
      <c r="C348" s="15"/>
      <c r="D348" s="12"/>
      <c r="E348" s="13"/>
      <c r="F348" s="13"/>
      <c r="G348" s="13"/>
      <c r="H348" s="13"/>
      <c r="I348" s="13"/>
      <c r="J348" s="13"/>
      <c r="K348" s="13"/>
      <c r="L348" s="14"/>
      <c r="M348" s="17"/>
    </row>
    <row r="349" spans="1:16" ht="19" thickBot="1" x14ac:dyDescent="0.5">
      <c r="A349" s="81" t="s">
        <v>256</v>
      </c>
      <c r="B349" s="197" t="s">
        <v>256</v>
      </c>
      <c r="C349" s="15"/>
      <c r="D349" s="15"/>
      <c r="E349" s="24" t="s">
        <v>78</v>
      </c>
      <c r="F349" s="7"/>
      <c r="G349" s="32" t="s">
        <v>251</v>
      </c>
      <c r="H349" s="25" t="s">
        <v>79</v>
      </c>
      <c r="I349" s="7"/>
      <c r="J349" s="7"/>
      <c r="K349" s="16" t="s">
        <v>10</v>
      </c>
      <c r="L349" s="17"/>
      <c r="M349" s="17"/>
    </row>
    <row r="350" spans="1:16" ht="140.4" customHeight="1" thickBot="1" x14ac:dyDescent="0.4">
      <c r="A350" s="81" t="s">
        <v>256</v>
      </c>
      <c r="B350" s="197" t="s">
        <v>256</v>
      </c>
      <c r="C350" s="15"/>
      <c r="D350" s="15"/>
      <c r="E350" s="7"/>
      <c r="F350" s="7"/>
      <c r="G350" s="7"/>
      <c r="H350" s="7"/>
      <c r="I350" s="7"/>
      <c r="J350" s="7"/>
      <c r="K350" s="2" t="str">
        <f>IF(AND(G349&gt;=O351,G349&lt;=P351),N351,IF(AND(G349&gt;=O352,G349&lt;=P352),N352,IF(AND(G349&gt;=O353,G349&lt;=P353),N353,IF(AND(G349&gt;=O354,G349&lt;=P354),N354,IF(AND(G349&gt;=O355,G349&lt;=P355),N355,IF(AND(G349&gt;=O356,G349&lt;=P356),N356,IF(AND(G349&gt;=O357,G349&lt;=P357),N357,N358)))))))</f>
        <v xml:space="preserve">Verify Data Entry - Enter 0 for N.N </v>
      </c>
      <c r="L350" s="17"/>
      <c r="M350" s="17"/>
      <c r="O350" s="187" t="s">
        <v>0</v>
      </c>
      <c r="P350" s="187" t="s">
        <v>1</v>
      </c>
    </row>
    <row r="351" spans="1:16" ht="87" hidden="1" x14ac:dyDescent="0.35">
      <c r="A351" s="81"/>
      <c r="B351" s="197"/>
      <c r="C351" s="15"/>
      <c r="D351" s="15"/>
      <c r="E351" s="7"/>
      <c r="F351" s="7"/>
      <c r="G351" s="7"/>
      <c r="H351" s="7"/>
      <c r="I351" s="7"/>
      <c r="J351" s="7"/>
      <c r="K351" s="1"/>
      <c r="L351" s="17"/>
      <c r="M351" s="17"/>
      <c r="N351" s="188" t="s">
        <v>80</v>
      </c>
      <c r="O351" s="187">
        <v>0</v>
      </c>
      <c r="P351" s="187">
        <v>50</v>
      </c>
    </row>
    <row r="352" spans="1:16" ht="87" hidden="1" x14ac:dyDescent="0.35">
      <c r="A352" s="81"/>
      <c r="B352" s="197"/>
      <c r="C352" s="15"/>
      <c r="D352" s="15"/>
      <c r="E352" s="7"/>
      <c r="F352" s="7"/>
      <c r="G352" s="7"/>
      <c r="H352" s="7"/>
      <c r="I352" s="7"/>
      <c r="J352" s="7"/>
      <c r="K352" s="1"/>
      <c r="L352" s="17"/>
      <c r="M352" s="17"/>
      <c r="N352" s="188" t="s">
        <v>82</v>
      </c>
      <c r="O352" s="187">
        <v>50</v>
      </c>
      <c r="P352" s="187">
        <v>80</v>
      </c>
    </row>
    <row r="353" spans="1:24" ht="72.5" hidden="1" x14ac:dyDescent="0.35">
      <c r="A353" s="81"/>
      <c r="B353" s="197"/>
      <c r="C353" s="15"/>
      <c r="D353" s="15"/>
      <c r="E353" s="7"/>
      <c r="F353" s="7"/>
      <c r="G353" s="7"/>
      <c r="H353" s="7"/>
      <c r="I353" s="7"/>
      <c r="J353" s="7"/>
      <c r="K353" s="1"/>
      <c r="L353" s="17"/>
      <c r="M353" s="17"/>
      <c r="N353" s="188" t="s">
        <v>81</v>
      </c>
      <c r="O353" s="187">
        <v>80</v>
      </c>
      <c r="P353" s="187">
        <v>100</v>
      </c>
    </row>
    <row r="354" spans="1:24" hidden="1" x14ac:dyDescent="0.35">
      <c r="A354" s="81"/>
      <c r="B354" s="197"/>
      <c r="C354" s="15"/>
      <c r="D354" s="15"/>
      <c r="E354" s="7"/>
      <c r="F354" s="7"/>
      <c r="G354" s="7"/>
      <c r="H354" s="7"/>
      <c r="I354" s="7"/>
      <c r="J354" s="7"/>
      <c r="K354" s="1"/>
      <c r="L354" s="17"/>
      <c r="M354" s="17"/>
      <c r="N354" s="188" t="s">
        <v>31</v>
      </c>
      <c r="O354" s="187">
        <v>100</v>
      </c>
      <c r="P354" s="187">
        <v>200</v>
      </c>
    </row>
    <row r="355" spans="1:24" ht="145" hidden="1" x14ac:dyDescent="0.35">
      <c r="A355" s="81"/>
      <c r="B355" s="197"/>
      <c r="C355" s="15"/>
      <c r="D355" s="15"/>
      <c r="E355" s="7"/>
      <c r="F355" s="7"/>
      <c r="G355" s="7"/>
      <c r="H355" s="7"/>
      <c r="I355" s="7"/>
      <c r="J355" s="7"/>
      <c r="K355" s="1"/>
      <c r="L355" s="17"/>
      <c r="M355" s="17"/>
      <c r="N355" s="188" t="s">
        <v>150</v>
      </c>
      <c r="O355" s="187">
        <v>200</v>
      </c>
      <c r="P355" s="187">
        <v>600</v>
      </c>
    </row>
    <row r="356" spans="1:24" ht="130.5" hidden="1" x14ac:dyDescent="0.35">
      <c r="A356" s="81"/>
      <c r="B356" s="197"/>
      <c r="C356" s="15"/>
      <c r="D356" s="15"/>
      <c r="E356" s="7"/>
      <c r="F356" s="7"/>
      <c r="G356" s="7"/>
      <c r="H356" s="7"/>
      <c r="I356" s="7"/>
      <c r="J356" s="7"/>
      <c r="K356" s="1"/>
      <c r="L356" s="17"/>
      <c r="M356" s="17"/>
      <c r="N356" s="188" t="s">
        <v>83</v>
      </c>
      <c r="O356" s="187">
        <v>600</v>
      </c>
      <c r="P356" s="187">
        <v>1500</v>
      </c>
    </row>
    <row r="357" spans="1:24" ht="101.5" hidden="1" x14ac:dyDescent="0.35">
      <c r="A357" s="81"/>
      <c r="B357" s="197"/>
      <c r="C357" s="15"/>
      <c r="D357" s="15"/>
      <c r="E357" s="7"/>
      <c r="F357" s="7"/>
      <c r="G357" s="7"/>
      <c r="H357" s="7"/>
      <c r="I357" s="7"/>
      <c r="J357" s="7"/>
      <c r="K357" s="1"/>
      <c r="L357" s="17"/>
      <c r="M357" s="17"/>
      <c r="N357" s="188" t="s">
        <v>437</v>
      </c>
      <c r="O357" s="187">
        <v>1500</v>
      </c>
      <c r="P357" s="187">
        <v>3500</v>
      </c>
    </row>
    <row r="358" spans="1:24" s="187" customFormat="1" hidden="1" x14ac:dyDescent="0.35">
      <c r="A358" s="81"/>
      <c r="B358" s="197"/>
      <c r="C358" s="15"/>
      <c r="D358" s="15"/>
      <c r="E358" s="7"/>
      <c r="F358" s="7"/>
      <c r="G358" s="7"/>
      <c r="H358" s="7"/>
      <c r="I358" s="7"/>
      <c r="J358" s="7"/>
      <c r="K358" s="6"/>
      <c r="L358" s="17"/>
      <c r="M358" s="17"/>
      <c r="N358" s="187" t="s">
        <v>463</v>
      </c>
    </row>
    <row r="359" spans="1:24" s="187" customFormat="1" hidden="1" x14ac:dyDescent="0.35">
      <c r="A359" s="81"/>
      <c r="B359" s="197"/>
      <c r="C359" s="15"/>
      <c r="D359" s="15"/>
      <c r="E359" s="7"/>
      <c r="F359" s="7"/>
      <c r="G359" s="7"/>
      <c r="H359" s="7"/>
      <c r="I359" s="7"/>
      <c r="J359" s="7"/>
      <c r="K359" s="7"/>
      <c r="L359" s="17"/>
      <c r="M359" s="17"/>
    </row>
    <row r="360" spans="1:24" s="187" customFormat="1" ht="15" thickBot="1" x14ac:dyDescent="0.4">
      <c r="A360" s="82" t="s">
        <v>256</v>
      </c>
      <c r="B360" s="197" t="s">
        <v>256</v>
      </c>
      <c r="C360" s="15"/>
      <c r="D360" s="19"/>
      <c r="E360" s="20"/>
      <c r="F360" s="20"/>
      <c r="G360" s="20"/>
      <c r="H360" s="20"/>
      <c r="I360" s="20"/>
      <c r="J360" s="20"/>
      <c r="K360" s="20"/>
      <c r="L360" s="21"/>
      <c r="M360" s="17"/>
      <c r="O360" s="189"/>
      <c r="P360" s="189"/>
      <c r="Q360" s="189"/>
      <c r="R360" s="189"/>
      <c r="S360" s="189"/>
      <c r="T360" s="189"/>
      <c r="U360" s="189"/>
      <c r="X360" s="190"/>
    </row>
    <row r="361" spans="1:24" s="187" customFormat="1" ht="15" thickBot="1" x14ac:dyDescent="0.4">
      <c r="A361" s="81" t="s">
        <v>256</v>
      </c>
      <c r="B361" s="197" t="s">
        <v>256</v>
      </c>
      <c r="C361" s="15"/>
      <c r="D361" s="7"/>
      <c r="E361" s="7"/>
      <c r="F361" s="7"/>
      <c r="G361" s="7"/>
      <c r="H361" s="7"/>
      <c r="I361" s="7"/>
      <c r="J361" s="7"/>
      <c r="K361" s="7"/>
      <c r="L361" s="7"/>
      <c r="M361" s="17"/>
    </row>
    <row r="362" spans="1:24" s="187" customFormat="1" ht="8.4" customHeight="1" thickBot="1" x14ac:dyDescent="0.4">
      <c r="A362" s="81" t="s">
        <v>256</v>
      </c>
      <c r="B362" s="197" t="s">
        <v>256</v>
      </c>
      <c r="C362" s="15"/>
      <c r="D362" s="12"/>
      <c r="E362" s="13"/>
      <c r="F362" s="13"/>
      <c r="G362" s="13"/>
      <c r="H362" s="13"/>
      <c r="I362" s="13"/>
      <c r="J362" s="13"/>
      <c r="K362" s="13"/>
      <c r="L362" s="14"/>
      <c r="M362" s="17"/>
    </row>
    <row r="363" spans="1:24" s="187" customFormat="1" ht="19" thickBot="1" x14ac:dyDescent="0.5">
      <c r="A363" s="81" t="s">
        <v>256</v>
      </c>
      <c r="B363" s="197" t="s">
        <v>256</v>
      </c>
      <c r="C363" s="15"/>
      <c r="D363" s="15"/>
      <c r="E363" s="24" t="s">
        <v>107</v>
      </c>
      <c r="F363" s="7"/>
      <c r="G363" s="32" t="s">
        <v>251</v>
      </c>
      <c r="H363" s="25" t="s">
        <v>79</v>
      </c>
      <c r="I363" s="7"/>
      <c r="J363" s="7"/>
      <c r="K363" s="16" t="s">
        <v>10</v>
      </c>
      <c r="L363" s="17"/>
      <c r="M363" s="17"/>
    </row>
    <row r="364" spans="1:24" s="187" customFormat="1" ht="231.65" customHeight="1" thickBot="1" x14ac:dyDescent="0.4">
      <c r="A364" s="81" t="s">
        <v>256</v>
      </c>
      <c r="B364" s="197" t="s">
        <v>256</v>
      </c>
      <c r="C364" s="15"/>
      <c r="D364" s="15"/>
      <c r="E364" s="7"/>
      <c r="F364" s="7"/>
      <c r="G364" s="7"/>
      <c r="H364" s="7"/>
      <c r="I364" s="7"/>
      <c r="J364" s="7"/>
      <c r="K364" s="2" t="str">
        <f>IF(AND(G363&gt;=O365,G363&lt;=P365),N365,IF(AND(G363&gt;=O366,G363&lt;=P366),N366,IF(AND(G363&gt;=O367,G363&lt;=P367),N367,IF(AND(G363&gt;=O368,G363&lt;=P368),N368,IF(AND(G363&gt;=O369,G363&lt;=P369),N369,IF(AND(G363&gt;=O370,G363&lt;=P370),N370,N371))))))</f>
        <v xml:space="preserve">Verify Data Entry - Enter 0 for N.N </v>
      </c>
      <c r="L364" s="17"/>
      <c r="M364" s="17"/>
      <c r="O364" s="187" t="s">
        <v>0</v>
      </c>
      <c r="P364" s="187" t="s">
        <v>1</v>
      </c>
    </row>
    <row r="365" spans="1:24" s="187" customFormat="1" ht="217.5" hidden="1" x14ac:dyDescent="0.35">
      <c r="A365" s="81"/>
      <c r="B365" s="197"/>
      <c r="C365" s="15"/>
      <c r="D365" s="15"/>
      <c r="E365" s="7"/>
      <c r="F365" s="7"/>
      <c r="G365" s="7"/>
      <c r="H365" s="7"/>
      <c r="I365" s="7"/>
      <c r="J365" s="7"/>
      <c r="K365" s="1"/>
      <c r="L365" s="17"/>
      <c r="M365" s="17"/>
      <c r="N365" s="188" t="s">
        <v>376</v>
      </c>
      <c r="O365" s="187">
        <v>0</v>
      </c>
      <c r="P365" s="187">
        <v>0.1</v>
      </c>
    </row>
    <row r="366" spans="1:24" s="187" customFormat="1" ht="145" hidden="1" x14ac:dyDescent="0.35">
      <c r="A366" s="81"/>
      <c r="B366" s="197"/>
      <c r="C366" s="15"/>
      <c r="D366" s="15"/>
      <c r="E366" s="7"/>
      <c r="F366" s="7"/>
      <c r="G366" s="7"/>
      <c r="H366" s="7"/>
      <c r="I366" s="7"/>
      <c r="J366" s="7"/>
      <c r="K366" s="1"/>
      <c r="L366" s="17"/>
      <c r="M366" s="17"/>
      <c r="N366" s="188" t="s">
        <v>163</v>
      </c>
      <c r="O366" s="187">
        <v>0.1</v>
      </c>
      <c r="P366" s="187">
        <v>0.5</v>
      </c>
    </row>
    <row r="367" spans="1:24" s="187" customFormat="1" ht="140.4" hidden="1" customHeight="1" x14ac:dyDescent="0.35">
      <c r="A367" s="81"/>
      <c r="B367" s="197"/>
      <c r="C367" s="15"/>
      <c r="D367" s="15"/>
      <c r="E367" s="7"/>
      <c r="F367" s="7"/>
      <c r="G367" s="7"/>
      <c r="H367" s="7"/>
      <c r="I367" s="7"/>
      <c r="J367" s="7"/>
      <c r="K367" s="1"/>
      <c r="L367" s="17"/>
      <c r="M367" s="17"/>
      <c r="N367" s="188" t="s">
        <v>164</v>
      </c>
      <c r="O367" s="187">
        <v>0.5</v>
      </c>
      <c r="P367" s="187">
        <v>2.5</v>
      </c>
    </row>
    <row r="368" spans="1:24" s="187" customFormat="1" ht="130.5" hidden="1" x14ac:dyDescent="0.35">
      <c r="A368" s="81"/>
      <c r="B368" s="197"/>
      <c r="C368" s="15"/>
      <c r="D368" s="15"/>
      <c r="E368" s="7"/>
      <c r="F368" s="7"/>
      <c r="G368" s="7"/>
      <c r="H368" s="7"/>
      <c r="I368" s="7"/>
      <c r="J368" s="7"/>
      <c r="K368" s="1"/>
      <c r="L368" s="17"/>
      <c r="M368" s="17"/>
      <c r="N368" s="188" t="s">
        <v>165</v>
      </c>
      <c r="O368" s="187">
        <v>2.5</v>
      </c>
      <c r="P368" s="187">
        <v>5</v>
      </c>
    </row>
    <row r="369" spans="1:24" s="187" customFormat="1" ht="145" hidden="1" x14ac:dyDescent="0.35">
      <c r="A369" s="81"/>
      <c r="B369" s="197"/>
      <c r="C369" s="15"/>
      <c r="D369" s="15"/>
      <c r="E369" s="7"/>
      <c r="F369" s="7"/>
      <c r="G369" s="7"/>
      <c r="H369" s="7"/>
      <c r="I369" s="7"/>
      <c r="J369" s="7"/>
      <c r="K369" s="1"/>
      <c r="L369" s="17"/>
      <c r="M369" s="17"/>
      <c r="N369" s="188" t="s">
        <v>166</v>
      </c>
      <c r="O369" s="187">
        <v>5</v>
      </c>
      <c r="P369" s="187">
        <v>10</v>
      </c>
    </row>
    <row r="370" spans="1:24" s="187" customFormat="1" ht="130.5" hidden="1" x14ac:dyDescent="0.35">
      <c r="A370" s="81"/>
      <c r="B370" s="197"/>
      <c r="C370" s="15"/>
      <c r="D370" s="15"/>
      <c r="E370" s="7"/>
      <c r="F370" s="7"/>
      <c r="G370" s="7"/>
      <c r="H370" s="7"/>
      <c r="I370" s="7"/>
      <c r="J370" s="7"/>
      <c r="K370" s="1"/>
      <c r="L370" s="17"/>
      <c r="M370" s="17"/>
      <c r="N370" s="188" t="s">
        <v>167</v>
      </c>
      <c r="O370" s="187">
        <v>10</v>
      </c>
      <c r="P370" s="187">
        <v>50</v>
      </c>
    </row>
    <row r="371" spans="1:24" s="187" customFormat="1" hidden="1" x14ac:dyDescent="0.35">
      <c r="A371" s="81"/>
      <c r="B371" s="197"/>
      <c r="C371" s="15"/>
      <c r="D371" s="15"/>
      <c r="E371" s="7"/>
      <c r="F371" s="7"/>
      <c r="G371" s="7"/>
      <c r="H371" s="7"/>
      <c r="I371" s="7"/>
      <c r="J371" s="7"/>
      <c r="K371" s="6"/>
      <c r="L371" s="17"/>
      <c r="M371" s="17"/>
      <c r="N371" s="187" t="s">
        <v>463</v>
      </c>
    </row>
    <row r="372" spans="1:24" s="187" customFormat="1" x14ac:dyDescent="0.35">
      <c r="A372" s="81" t="s">
        <v>256</v>
      </c>
      <c r="B372" s="197" t="s">
        <v>256</v>
      </c>
      <c r="C372" s="15"/>
      <c r="D372" s="15"/>
      <c r="E372" s="7"/>
      <c r="F372" s="7"/>
      <c r="G372" s="7"/>
      <c r="H372" s="7"/>
      <c r="I372" s="7"/>
      <c r="J372" s="7"/>
      <c r="K372" s="7"/>
      <c r="L372" s="17"/>
      <c r="M372" s="17"/>
    </row>
    <row r="373" spans="1:24" s="187" customFormat="1" x14ac:dyDescent="0.35">
      <c r="A373" s="81" t="s">
        <v>256</v>
      </c>
      <c r="B373" s="197" t="s">
        <v>256</v>
      </c>
      <c r="C373" s="15"/>
      <c r="D373" s="15"/>
      <c r="E373" s="16" t="str">
        <f>IF(AND(G363&gt;=0,G363&lt;=0.1),N374,IF(AND(G363&gt;=0.1,G363&lt;=50),N375,N376))</f>
        <v>Verify Data Entry</v>
      </c>
      <c r="F373" s="7"/>
      <c r="G373" s="7"/>
      <c r="H373" s="7"/>
      <c r="I373" s="7"/>
      <c r="J373" s="7"/>
      <c r="K373" s="7"/>
      <c r="L373" s="17"/>
      <c r="M373" s="17"/>
    </row>
    <row r="374" spans="1:24" s="187" customFormat="1" x14ac:dyDescent="0.35">
      <c r="A374" s="81" t="s">
        <v>256</v>
      </c>
      <c r="B374" s="197" t="s">
        <v>256</v>
      </c>
      <c r="C374" s="15"/>
      <c r="D374" s="15"/>
      <c r="E374" s="18">
        <f>IF(AND(E373=N374),X379,0)</f>
        <v>0</v>
      </c>
      <c r="F374" s="7" t="s">
        <v>109</v>
      </c>
      <c r="G374" s="4"/>
      <c r="H374" s="7"/>
      <c r="I374" s="7"/>
      <c r="J374" s="7"/>
      <c r="K374" s="7"/>
      <c r="L374" s="17"/>
      <c r="M374" s="17"/>
      <c r="N374" s="188" t="s">
        <v>377</v>
      </c>
    </row>
    <row r="375" spans="1:24" s="187" customFormat="1" hidden="1" x14ac:dyDescent="0.35">
      <c r="A375" s="81"/>
      <c r="B375" s="197"/>
      <c r="C375" s="15"/>
      <c r="D375" s="15"/>
      <c r="E375" s="7"/>
      <c r="F375" s="7"/>
      <c r="G375" s="7"/>
      <c r="H375" s="7"/>
      <c r="I375" s="7"/>
      <c r="J375" s="7"/>
      <c r="K375" s="7"/>
      <c r="L375" s="17"/>
      <c r="M375" s="17"/>
      <c r="N375" s="188" t="s">
        <v>108</v>
      </c>
    </row>
    <row r="376" spans="1:24" s="187" customFormat="1" x14ac:dyDescent="0.35">
      <c r="A376" s="81" t="s">
        <v>256</v>
      </c>
      <c r="B376" s="197" t="s">
        <v>256</v>
      </c>
      <c r="C376" s="15"/>
      <c r="D376" s="15"/>
      <c r="E376" s="16" t="s">
        <v>110</v>
      </c>
      <c r="F376" s="7"/>
      <c r="G376" s="7"/>
      <c r="H376" s="7"/>
      <c r="I376" s="7"/>
      <c r="J376" s="7"/>
      <c r="K376" s="7"/>
      <c r="L376" s="17"/>
      <c r="M376" s="17"/>
      <c r="N376" s="188" t="s">
        <v>6</v>
      </c>
    </row>
    <row r="377" spans="1:24" s="187" customFormat="1" hidden="1" x14ac:dyDescent="0.35">
      <c r="A377" s="81"/>
      <c r="B377" s="197"/>
      <c r="C377" s="15"/>
      <c r="D377" s="15"/>
      <c r="E377" s="7"/>
      <c r="F377" s="7"/>
      <c r="G377" s="7"/>
      <c r="H377" s="7"/>
      <c r="I377" s="7"/>
      <c r="J377" s="7"/>
      <c r="K377" s="7"/>
      <c r="L377" s="17"/>
      <c r="M377" s="17"/>
      <c r="N377" s="188"/>
    </row>
    <row r="378" spans="1:24" s="187" customFormat="1" hidden="1" x14ac:dyDescent="0.35">
      <c r="A378" s="84"/>
      <c r="B378" s="197"/>
      <c r="C378" s="15"/>
      <c r="D378" s="15"/>
      <c r="E378" s="7"/>
      <c r="F378" s="7"/>
      <c r="G378" s="7"/>
      <c r="H378" s="7"/>
      <c r="I378" s="7"/>
      <c r="J378" s="7"/>
      <c r="K378" s="7"/>
      <c r="L378" s="17"/>
      <c r="M378" s="17"/>
      <c r="O378" s="189" t="s">
        <v>18</v>
      </c>
      <c r="P378" s="189" t="s">
        <v>19</v>
      </c>
      <c r="Q378" s="189" t="s">
        <v>20</v>
      </c>
      <c r="R378" s="189" t="s">
        <v>21</v>
      </c>
      <c r="S378" s="189" t="s">
        <v>22</v>
      </c>
      <c r="T378" s="189"/>
      <c r="U378" s="189" t="s">
        <v>23</v>
      </c>
      <c r="V378" s="189" t="s">
        <v>24</v>
      </c>
      <c r="W378" s="189" t="s">
        <v>25</v>
      </c>
      <c r="X378" s="189" t="s">
        <v>26</v>
      </c>
    </row>
    <row r="379" spans="1:24" s="187" customFormat="1" x14ac:dyDescent="0.35">
      <c r="A379" s="82" t="s">
        <v>256</v>
      </c>
      <c r="B379" s="197" t="s">
        <v>256</v>
      </c>
      <c r="C379" s="15"/>
      <c r="D379" s="15"/>
      <c r="E379" s="7"/>
      <c r="F379" s="7"/>
      <c r="G379" s="7"/>
      <c r="H379" s="7"/>
      <c r="I379" s="7"/>
      <c r="J379" s="7"/>
      <c r="K379" s="7"/>
      <c r="L379" s="17"/>
      <c r="M379" s="17"/>
      <c r="O379" s="189">
        <v>100</v>
      </c>
      <c r="P379" s="189" t="str">
        <f>G363</f>
        <v>Enter Data</v>
      </c>
      <c r="Q379" s="189">
        <v>0.1</v>
      </c>
      <c r="R379" s="189" t="e">
        <f>Q379-P379</f>
        <v>#VALUE!</v>
      </c>
      <c r="S379" s="189" t="e">
        <f>R379*$G$7/O379*1</f>
        <v>#VALUE!</v>
      </c>
      <c r="T379" s="189"/>
      <c r="U379" s="189">
        <v>1</v>
      </c>
      <c r="V379" s="189" t="e">
        <f>R379/U379</f>
        <v>#VALUE!</v>
      </c>
      <c r="W379" s="189" t="e">
        <f>ROUNDUP(V379,0)</f>
        <v>#VALUE!</v>
      </c>
      <c r="X379" s="191" t="e">
        <f>S379/W379</f>
        <v>#VALUE!</v>
      </c>
    </row>
    <row r="380" spans="1:24" s="187" customFormat="1" x14ac:dyDescent="0.35">
      <c r="A380" s="81" t="s">
        <v>256</v>
      </c>
      <c r="B380" s="197" t="s">
        <v>256</v>
      </c>
      <c r="C380" s="15"/>
      <c r="D380" s="15"/>
      <c r="E380" s="16" t="str">
        <f>IF(AND(G363&gt;=0,G363&lt;=0.1),N381,IF(AND(G363&gt;=0.1,G363&lt;=50),N382,N383))</f>
        <v>Verify Data Entry</v>
      </c>
      <c r="F380" s="7"/>
      <c r="G380" s="7"/>
      <c r="H380" s="7"/>
      <c r="I380" s="7"/>
      <c r="J380" s="7"/>
      <c r="K380" s="7"/>
      <c r="L380" s="17"/>
      <c r="M380" s="17"/>
      <c r="O380" s="189"/>
      <c r="P380" s="189"/>
      <c r="Q380" s="189"/>
      <c r="R380" s="189"/>
      <c r="S380" s="189"/>
      <c r="T380" s="189"/>
      <c r="U380" s="189"/>
      <c r="V380" s="189"/>
      <c r="W380" s="189"/>
      <c r="X380" s="189"/>
    </row>
    <row r="381" spans="1:24" s="187" customFormat="1" x14ac:dyDescent="0.35">
      <c r="A381" s="81" t="s">
        <v>256</v>
      </c>
      <c r="B381" s="197" t="s">
        <v>256</v>
      </c>
      <c r="C381" s="15"/>
      <c r="D381" s="15"/>
      <c r="E381" s="18">
        <f>IF(AND(E380=N381),X386,0)</f>
        <v>0</v>
      </c>
      <c r="F381" s="7" t="s">
        <v>109</v>
      </c>
      <c r="G381" s="4"/>
      <c r="H381" s="7"/>
      <c r="I381" s="7"/>
      <c r="J381" s="7"/>
      <c r="K381" s="7"/>
      <c r="L381" s="17"/>
      <c r="M381" s="17"/>
      <c r="N381" s="188" t="s">
        <v>378</v>
      </c>
      <c r="O381" s="189"/>
      <c r="P381" s="189"/>
      <c r="Q381" s="189"/>
      <c r="R381" s="189"/>
      <c r="S381" s="189"/>
      <c r="T381" s="189"/>
      <c r="U381" s="189"/>
      <c r="V381" s="189"/>
      <c r="W381" s="189"/>
      <c r="X381" s="189"/>
    </row>
    <row r="382" spans="1:24" s="187" customFormat="1" hidden="1" x14ac:dyDescent="0.35">
      <c r="A382" s="81"/>
      <c r="B382" s="197"/>
      <c r="C382" s="15"/>
      <c r="D382" s="15"/>
      <c r="E382" s="7"/>
      <c r="F382" s="7"/>
      <c r="G382" s="7"/>
      <c r="H382" s="7"/>
      <c r="I382" s="7"/>
      <c r="J382" s="7"/>
      <c r="K382" s="7"/>
      <c r="L382" s="17"/>
      <c r="M382" s="17"/>
      <c r="N382" s="188" t="s">
        <v>108</v>
      </c>
      <c r="O382" s="189"/>
      <c r="P382" s="189"/>
      <c r="Q382" s="189"/>
      <c r="R382" s="189"/>
      <c r="S382" s="189"/>
      <c r="T382" s="189"/>
      <c r="U382" s="189"/>
      <c r="V382" s="189"/>
      <c r="W382" s="189"/>
      <c r="X382" s="189"/>
    </row>
    <row r="383" spans="1:24" s="187" customFormat="1" hidden="1" x14ac:dyDescent="0.35">
      <c r="A383" s="81"/>
      <c r="B383" s="197"/>
      <c r="C383" s="15"/>
      <c r="D383" s="15"/>
      <c r="E383" s="16"/>
      <c r="F383" s="7"/>
      <c r="G383" s="7"/>
      <c r="H383" s="7"/>
      <c r="I383" s="7"/>
      <c r="J383" s="7"/>
      <c r="K383" s="7"/>
      <c r="L383" s="17"/>
      <c r="M383" s="17"/>
      <c r="N383" s="188" t="s">
        <v>6</v>
      </c>
      <c r="O383" s="189"/>
      <c r="P383" s="189"/>
      <c r="Q383" s="189"/>
      <c r="R383" s="189"/>
      <c r="S383" s="189"/>
      <c r="T383" s="189"/>
      <c r="U383" s="189"/>
      <c r="V383" s="189"/>
      <c r="W383" s="189"/>
      <c r="X383" s="189"/>
    </row>
    <row r="384" spans="1:24" s="187" customFormat="1" hidden="1" x14ac:dyDescent="0.35">
      <c r="A384" s="81"/>
      <c r="B384" s="197"/>
      <c r="C384" s="15"/>
      <c r="D384" s="15"/>
      <c r="E384" s="7"/>
      <c r="F384" s="7"/>
      <c r="G384" s="7"/>
      <c r="H384" s="7"/>
      <c r="I384" s="7"/>
      <c r="J384" s="7"/>
      <c r="K384" s="7"/>
      <c r="L384" s="17"/>
      <c r="M384" s="17"/>
      <c r="N384" s="188"/>
      <c r="O384" s="189"/>
      <c r="P384" s="189"/>
      <c r="Q384" s="189"/>
      <c r="R384" s="189"/>
      <c r="S384" s="189"/>
      <c r="T384" s="189"/>
      <c r="U384" s="189"/>
      <c r="V384" s="189"/>
      <c r="W384" s="189"/>
      <c r="X384" s="189"/>
    </row>
    <row r="385" spans="1:24" s="187" customFormat="1" hidden="1" x14ac:dyDescent="0.35">
      <c r="A385" s="84"/>
      <c r="B385" s="197"/>
      <c r="C385" s="15"/>
      <c r="D385" s="15"/>
      <c r="E385" s="7"/>
      <c r="F385" s="7"/>
      <c r="G385" s="7"/>
      <c r="H385" s="7"/>
      <c r="I385" s="7"/>
      <c r="J385" s="7"/>
      <c r="K385" s="7"/>
      <c r="L385" s="17"/>
      <c r="M385" s="17"/>
      <c r="O385" s="189" t="s">
        <v>18</v>
      </c>
      <c r="P385" s="189" t="s">
        <v>19</v>
      </c>
      <c r="Q385" s="189" t="s">
        <v>20</v>
      </c>
      <c r="R385" s="189" t="s">
        <v>21</v>
      </c>
      <c r="S385" s="189" t="s">
        <v>22</v>
      </c>
      <c r="T385" s="189"/>
      <c r="U385" s="189" t="s">
        <v>23</v>
      </c>
      <c r="V385" s="189" t="s">
        <v>24</v>
      </c>
      <c r="W385" s="189" t="s">
        <v>25</v>
      </c>
      <c r="X385" s="189" t="s">
        <v>26</v>
      </c>
    </row>
    <row r="386" spans="1:24" s="187" customFormat="1" hidden="1" x14ac:dyDescent="0.35">
      <c r="A386" s="82"/>
      <c r="B386" s="197"/>
      <c r="C386" s="15"/>
      <c r="D386" s="15"/>
      <c r="E386" s="7"/>
      <c r="F386" s="7"/>
      <c r="G386" s="7"/>
      <c r="H386" s="7"/>
      <c r="I386" s="7"/>
      <c r="J386" s="7"/>
      <c r="K386" s="7"/>
      <c r="L386" s="17"/>
      <c r="M386" s="17"/>
      <c r="O386" s="189">
        <v>37.85</v>
      </c>
      <c r="P386" s="189">
        <f>G370</f>
        <v>0</v>
      </c>
      <c r="Q386" s="189">
        <v>0.1</v>
      </c>
      <c r="R386" s="189">
        <f>Q386-P386</f>
        <v>0.1</v>
      </c>
      <c r="S386" s="189" t="e">
        <f>R386*$G$7/O386*1</f>
        <v>#VALUE!</v>
      </c>
      <c r="T386" s="189"/>
      <c r="U386" s="189">
        <v>1</v>
      </c>
      <c r="V386" s="189">
        <f>R386/U386</f>
        <v>0.1</v>
      </c>
      <c r="W386" s="189">
        <f>ROUNDUP(V386,0)</f>
        <v>1</v>
      </c>
      <c r="X386" s="191" t="e">
        <f>S386/W386</f>
        <v>#VALUE!</v>
      </c>
    </row>
    <row r="387" spans="1:24" s="187" customFormat="1" hidden="1" x14ac:dyDescent="0.35">
      <c r="A387" s="81"/>
      <c r="B387" s="197"/>
      <c r="C387" s="15"/>
      <c r="D387" s="15"/>
      <c r="E387" s="7"/>
      <c r="F387" s="7"/>
      <c r="G387" s="7"/>
      <c r="H387" s="7"/>
      <c r="I387" s="7"/>
      <c r="J387" s="7"/>
      <c r="K387" s="7"/>
      <c r="L387" s="17"/>
      <c r="M387" s="17"/>
    </row>
    <row r="388" spans="1:24" s="187" customFormat="1" hidden="1" x14ac:dyDescent="0.35">
      <c r="A388" s="82"/>
      <c r="B388" s="197"/>
      <c r="C388" s="15"/>
      <c r="D388" s="15"/>
      <c r="E388" s="7"/>
      <c r="F388" s="7"/>
      <c r="G388" s="7"/>
      <c r="H388" s="7"/>
      <c r="I388" s="7"/>
      <c r="J388" s="7"/>
      <c r="K388" s="7"/>
      <c r="L388" s="17"/>
      <c r="M388" s="17"/>
    </row>
    <row r="389" spans="1:24" s="187" customFormat="1" hidden="1" x14ac:dyDescent="0.35">
      <c r="A389" s="82"/>
      <c r="B389" s="197"/>
      <c r="C389" s="15"/>
      <c r="D389" s="15"/>
      <c r="E389" s="7"/>
      <c r="F389" s="7"/>
      <c r="G389" s="7"/>
      <c r="H389" s="7"/>
      <c r="I389" s="7"/>
      <c r="J389" s="7"/>
      <c r="K389" s="7"/>
      <c r="L389" s="17"/>
      <c r="M389" s="17"/>
    </row>
    <row r="390" spans="1:24" s="187" customFormat="1" hidden="1" x14ac:dyDescent="0.35">
      <c r="A390" s="82"/>
      <c r="B390" s="197"/>
      <c r="C390" s="15"/>
      <c r="D390" s="15"/>
      <c r="E390" s="7"/>
      <c r="F390" s="7"/>
      <c r="G390" s="7"/>
      <c r="H390" s="7"/>
      <c r="I390" s="7"/>
      <c r="J390" s="7"/>
      <c r="K390" s="7"/>
      <c r="L390" s="17"/>
      <c r="M390" s="17"/>
    </row>
    <row r="391" spans="1:24" s="187" customFormat="1" ht="15" thickBot="1" x14ac:dyDescent="0.4">
      <c r="A391" s="82" t="s">
        <v>256</v>
      </c>
      <c r="B391" s="197" t="s">
        <v>256</v>
      </c>
      <c r="C391" s="15"/>
      <c r="D391" s="19"/>
      <c r="E391" s="20"/>
      <c r="F391" s="20"/>
      <c r="G391" s="20"/>
      <c r="H391" s="20"/>
      <c r="I391" s="20"/>
      <c r="J391" s="20"/>
      <c r="K391" s="20"/>
      <c r="L391" s="21"/>
      <c r="M391" s="17"/>
    </row>
    <row r="392" spans="1:24" s="187" customFormat="1" ht="15" thickBot="1" x14ac:dyDescent="0.4">
      <c r="A392" s="81" t="s">
        <v>256</v>
      </c>
      <c r="B392" s="197" t="s">
        <v>256</v>
      </c>
      <c r="C392" s="15"/>
      <c r="D392" s="7"/>
      <c r="E392" s="7"/>
      <c r="F392" s="7"/>
      <c r="G392" s="7"/>
      <c r="H392" s="7"/>
      <c r="I392" s="7"/>
      <c r="J392" s="7"/>
      <c r="K392" s="7"/>
      <c r="L392" s="7"/>
      <c r="M392" s="17"/>
    </row>
    <row r="393" spans="1:24" s="187" customFormat="1" ht="8.4" customHeight="1" thickBot="1" x14ac:dyDescent="0.4">
      <c r="A393" s="81" t="s">
        <v>256</v>
      </c>
      <c r="B393" s="197" t="s">
        <v>256</v>
      </c>
      <c r="C393" s="15"/>
      <c r="D393" s="12"/>
      <c r="E393" s="13"/>
      <c r="F393" s="13"/>
      <c r="G393" s="13"/>
      <c r="H393" s="13"/>
      <c r="I393" s="13"/>
      <c r="J393" s="13"/>
      <c r="K393" s="13"/>
      <c r="L393" s="14"/>
      <c r="M393" s="17"/>
    </row>
    <row r="394" spans="1:24" s="187" customFormat="1" ht="19" thickBot="1" x14ac:dyDescent="0.5">
      <c r="A394" s="81" t="s">
        <v>256</v>
      </c>
      <c r="B394" s="197" t="s">
        <v>256</v>
      </c>
      <c r="C394" s="15"/>
      <c r="D394" s="15"/>
      <c r="E394" s="24" t="s">
        <v>99</v>
      </c>
      <c r="F394" s="7"/>
      <c r="G394" s="32" t="s">
        <v>251</v>
      </c>
      <c r="H394" s="25" t="s">
        <v>79</v>
      </c>
      <c r="I394" s="7"/>
      <c r="J394" s="7"/>
      <c r="K394" s="16" t="s">
        <v>10</v>
      </c>
      <c r="L394" s="17"/>
      <c r="M394" s="17"/>
    </row>
    <row r="395" spans="1:24" s="187" customFormat="1" ht="135.65" customHeight="1" thickBot="1" x14ac:dyDescent="0.4">
      <c r="A395" s="81" t="s">
        <v>256</v>
      </c>
      <c r="B395" s="197" t="s">
        <v>256</v>
      </c>
      <c r="C395" s="15"/>
      <c r="D395" s="15"/>
      <c r="E395" s="7"/>
      <c r="F395" s="7"/>
      <c r="G395" s="7"/>
      <c r="H395" s="7"/>
      <c r="I395" s="7"/>
      <c r="J395" s="7"/>
      <c r="K395" s="2" t="str">
        <f>IF(AND(G394&gt;=O396,G394&lt;=P396),N396,IF(AND(G394&gt;=O397,G394&lt;=P397),N397,IF(AND(G394&gt;=O398,G394&lt;=P398),N398,IF(AND(G394&gt;=O399,G394&lt;=P399),N399,IF(AND(G394&gt;=O400,G394&lt;=P400),N400,IF(AND(G394&gt;=O401,G394&lt;=P401),N401,N402))))))</f>
        <v>Verify Data Entry</v>
      </c>
      <c r="L395" s="17"/>
      <c r="M395" s="17"/>
      <c r="O395" s="187" t="s">
        <v>0</v>
      </c>
      <c r="P395" s="187" t="s">
        <v>1</v>
      </c>
    </row>
    <row r="396" spans="1:24" s="187" customFormat="1" ht="72.5" hidden="1" x14ac:dyDescent="0.35">
      <c r="A396" s="81"/>
      <c r="B396" s="197"/>
      <c r="C396" s="15"/>
      <c r="D396" s="15"/>
      <c r="E396" s="7"/>
      <c r="F396" s="7"/>
      <c r="G396" s="7"/>
      <c r="H396" s="7"/>
      <c r="I396" s="7"/>
      <c r="J396" s="7"/>
      <c r="K396" s="1"/>
      <c r="L396" s="17"/>
      <c r="M396" s="17"/>
      <c r="N396" s="188" t="s">
        <v>100</v>
      </c>
      <c r="O396" s="187">
        <v>0</v>
      </c>
      <c r="P396" s="187">
        <v>8</v>
      </c>
    </row>
    <row r="397" spans="1:24" s="187" customFormat="1" ht="58" hidden="1" x14ac:dyDescent="0.35">
      <c r="A397" s="81"/>
      <c r="B397" s="197"/>
      <c r="C397" s="15"/>
      <c r="D397" s="15"/>
      <c r="E397" s="7"/>
      <c r="F397" s="7"/>
      <c r="G397" s="7"/>
      <c r="H397" s="7"/>
      <c r="I397" s="7"/>
      <c r="J397" s="7"/>
      <c r="K397" s="1"/>
      <c r="L397" s="17"/>
      <c r="M397" s="17"/>
      <c r="N397" s="188" t="s">
        <v>210</v>
      </c>
      <c r="O397" s="187">
        <v>8</v>
      </c>
      <c r="P397" s="187">
        <v>13</v>
      </c>
    </row>
    <row r="398" spans="1:24" s="187" customFormat="1" ht="58" hidden="1" x14ac:dyDescent="0.35">
      <c r="A398" s="81"/>
      <c r="B398" s="197"/>
      <c r="C398" s="15"/>
      <c r="D398" s="15"/>
      <c r="E398" s="7"/>
      <c r="F398" s="7"/>
      <c r="G398" s="7"/>
      <c r="H398" s="7"/>
      <c r="I398" s="7"/>
      <c r="J398" s="7"/>
      <c r="K398" s="1"/>
      <c r="L398" s="17"/>
      <c r="M398" s="17"/>
      <c r="N398" s="188" t="s">
        <v>101</v>
      </c>
      <c r="O398" s="187">
        <v>13</v>
      </c>
      <c r="P398" s="187">
        <v>15</v>
      </c>
    </row>
    <row r="399" spans="1:24" s="187" customFormat="1" ht="101.5" hidden="1" x14ac:dyDescent="0.35">
      <c r="A399" s="81"/>
      <c r="B399" s="197"/>
      <c r="C399" s="15"/>
      <c r="D399" s="15"/>
      <c r="E399" s="7"/>
      <c r="F399" s="7"/>
      <c r="G399" s="7"/>
      <c r="H399" s="7"/>
      <c r="I399" s="7"/>
      <c r="J399" s="7"/>
      <c r="K399" s="1"/>
      <c r="L399" s="17"/>
      <c r="M399" s="17"/>
      <c r="N399" s="188" t="s">
        <v>157</v>
      </c>
      <c r="O399" s="187">
        <v>15</v>
      </c>
      <c r="P399" s="187">
        <v>30</v>
      </c>
    </row>
    <row r="400" spans="1:24" s="187" customFormat="1" ht="116" hidden="1" x14ac:dyDescent="0.35">
      <c r="A400" s="81"/>
      <c r="B400" s="197"/>
      <c r="C400" s="15"/>
      <c r="D400" s="15"/>
      <c r="E400" s="7"/>
      <c r="F400" s="7"/>
      <c r="G400" s="7"/>
      <c r="H400" s="7"/>
      <c r="I400" s="7"/>
      <c r="J400" s="7"/>
      <c r="K400" s="1"/>
      <c r="L400" s="17"/>
      <c r="M400" s="17"/>
      <c r="N400" s="188" t="s">
        <v>158</v>
      </c>
      <c r="O400" s="187">
        <v>30</v>
      </c>
      <c r="P400" s="187">
        <v>90</v>
      </c>
    </row>
    <row r="401" spans="1:24" s="187" customFormat="1" ht="130.5" hidden="1" x14ac:dyDescent="0.35">
      <c r="A401" s="81"/>
      <c r="B401" s="197"/>
      <c r="C401" s="15"/>
      <c r="D401" s="15"/>
      <c r="E401" s="7"/>
      <c r="F401" s="7"/>
      <c r="G401" s="7"/>
      <c r="H401" s="7"/>
      <c r="I401" s="7"/>
      <c r="J401" s="7"/>
      <c r="K401" s="1"/>
      <c r="L401" s="17"/>
      <c r="M401" s="17"/>
      <c r="N401" s="188" t="s">
        <v>159</v>
      </c>
      <c r="O401" s="187">
        <v>90</v>
      </c>
      <c r="P401" s="187">
        <v>160</v>
      </c>
    </row>
    <row r="402" spans="1:24" s="187" customFormat="1" hidden="1" x14ac:dyDescent="0.35">
      <c r="A402" s="81"/>
      <c r="B402" s="197"/>
      <c r="C402" s="15"/>
      <c r="D402" s="15"/>
      <c r="E402" s="7"/>
      <c r="F402" s="7"/>
      <c r="G402" s="7"/>
      <c r="H402" s="7"/>
      <c r="I402" s="7"/>
      <c r="J402" s="7"/>
      <c r="K402" s="6"/>
      <c r="L402" s="17"/>
      <c r="M402" s="17"/>
      <c r="N402" s="187" t="s">
        <v>6</v>
      </c>
    </row>
    <row r="403" spans="1:24" s="187" customFormat="1" x14ac:dyDescent="0.35">
      <c r="A403" s="81" t="s">
        <v>256</v>
      </c>
      <c r="B403" s="197" t="s">
        <v>256</v>
      </c>
      <c r="C403" s="15"/>
      <c r="D403" s="15"/>
      <c r="E403" s="7"/>
      <c r="F403" s="7"/>
      <c r="G403" s="7"/>
      <c r="H403" s="7"/>
      <c r="I403" s="7"/>
      <c r="J403" s="7"/>
      <c r="K403" s="7"/>
      <c r="L403" s="17"/>
      <c r="M403" s="17"/>
    </row>
    <row r="404" spans="1:24" s="187" customFormat="1" x14ac:dyDescent="0.35">
      <c r="A404" s="81" t="s">
        <v>256</v>
      </c>
      <c r="B404" s="197" t="s">
        <v>256</v>
      </c>
      <c r="C404" s="15"/>
      <c r="D404" s="15"/>
      <c r="E404" s="16" t="str">
        <f>IF(AND(G394&gt;=0,G394&lt;=15),N405,IF(AND(G394&gt;=15,G394&lt;=150),N406,N407))</f>
        <v>Verify Data Entry</v>
      </c>
      <c r="F404" s="7"/>
      <c r="G404" s="7"/>
      <c r="H404" s="7"/>
      <c r="I404" s="7"/>
      <c r="J404" s="7"/>
      <c r="K404" s="7"/>
      <c r="L404" s="17"/>
      <c r="M404" s="17"/>
    </row>
    <row r="405" spans="1:24" s="187" customFormat="1" ht="15" customHeight="1" x14ac:dyDescent="0.35">
      <c r="A405" s="81" t="s">
        <v>256</v>
      </c>
      <c r="B405" s="197" t="s">
        <v>256</v>
      </c>
      <c r="C405" s="15"/>
      <c r="D405" s="15"/>
      <c r="E405" s="18">
        <f>IF(AND(E404=N405),X410,0)</f>
        <v>0</v>
      </c>
      <c r="F405" s="7" t="s">
        <v>109</v>
      </c>
      <c r="G405" s="4" t="s">
        <v>15</v>
      </c>
      <c r="H405" s="7">
        <f>IF(AND(E404=N405),W410,0)</f>
        <v>0</v>
      </c>
      <c r="I405" s="7" t="s">
        <v>17</v>
      </c>
      <c r="J405" s="7"/>
      <c r="K405" s="7"/>
      <c r="L405" s="17"/>
      <c r="M405" s="17"/>
      <c r="N405" s="188" t="s">
        <v>102</v>
      </c>
    </row>
    <row r="406" spans="1:24" s="187" customFormat="1" hidden="1" x14ac:dyDescent="0.35">
      <c r="A406" s="81"/>
      <c r="B406" s="197"/>
      <c r="C406" s="15"/>
      <c r="D406" s="15"/>
      <c r="E406" s="7"/>
      <c r="F406" s="7"/>
      <c r="G406" s="7"/>
      <c r="H406" s="7"/>
      <c r="I406" s="7"/>
      <c r="J406" s="7"/>
      <c r="K406" s="7"/>
      <c r="L406" s="17"/>
      <c r="M406" s="17"/>
      <c r="N406" s="188" t="s">
        <v>16</v>
      </c>
    </row>
    <row r="407" spans="1:24" s="187" customFormat="1" hidden="1" x14ac:dyDescent="0.35">
      <c r="A407" s="81"/>
      <c r="B407" s="197"/>
      <c r="C407" s="15"/>
      <c r="D407" s="15"/>
      <c r="E407" s="7"/>
      <c r="F407" s="7"/>
      <c r="G407" s="7"/>
      <c r="H407" s="7"/>
      <c r="I407" s="7"/>
      <c r="J407" s="7"/>
      <c r="K407" s="7"/>
      <c r="L407" s="17"/>
      <c r="M407" s="17"/>
      <c r="N407" s="188" t="s">
        <v>6</v>
      </c>
    </row>
    <row r="408" spans="1:24" s="187" customFormat="1" hidden="1" x14ac:dyDescent="0.35">
      <c r="A408" s="81"/>
      <c r="B408" s="197"/>
      <c r="C408" s="15"/>
      <c r="D408" s="15"/>
      <c r="E408" s="7"/>
      <c r="F408" s="7"/>
      <c r="G408" s="7"/>
      <c r="H408" s="7"/>
      <c r="I408" s="7"/>
      <c r="J408" s="7"/>
      <c r="K408" s="7"/>
      <c r="L408" s="17"/>
      <c r="M408" s="17"/>
      <c r="N408" s="188"/>
    </row>
    <row r="409" spans="1:24" s="187" customFormat="1" hidden="1" x14ac:dyDescent="0.35">
      <c r="A409" s="84"/>
      <c r="B409" s="197"/>
      <c r="C409" s="15"/>
      <c r="D409" s="15"/>
      <c r="E409" s="7"/>
      <c r="F409" s="7"/>
      <c r="G409" s="7"/>
      <c r="H409" s="7"/>
      <c r="I409" s="7"/>
      <c r="J409" s="7"/>
      <c r="K409" s="7"/>
      <c r="L409" s="17"/>
      <c r="M409" s="17"/>
      <c r="O409" s="189" t="s">
        <v>18</v>
      </c>
      <c r="P409" s="189" t="s">
        <v>19</v>
      </c>
      <c r="Q409" s="189" t="s">
        <v>20</v>
      </c>
      <c r="R409" s="189" t="s">
        <v>21</v>
      </c>
      <c r="S409" s="189" t="s">
        <v>22</v>
      </c>
      <c r="T409" s="189"/>
      <c r="U409" s="189" t="s">
        <v>23</v>
      </c>
      <c r="V409" s="189" t="s">
        <v>24</v>
      </c>
      <c r="W409" s="189" t="s">
        <v>25</v>
      </c>
      <c r="X409" s="189" t="s">
        <v>26</v>
      </c>
    </row>
    <row r="410" spans="1:24" s="187" customFormat="1" ht="15" thickBot="1" x14ac:dyDescent="0.4">
      <c r="A410" s="82" t="s">
        <v>256</v>
      </c>
      <c r="B410" s="197" t="s">
        <v>256</v>
      </c>
      <c r="C410" s="15"/>
      <c r="D410" s="19"/>
      <c r="E410" s="20"/>
      <c r="F410" s="20"/>
      <c r="G410" s="20"/>
      <c r="H410" s="20"/>
      <c r="I410" s="20"/>
      <c r="J410" s="20"/>
      <c r="K410" s="20"/>
      <c r="L410" s="21"/>
      <c r="M410" s="17"/>
      <c r="O410" s="189">
        <v>100</v>
      </c>
      <c r="P410" s="189" t="str">
        <f>G394</f>
        <v>Enter Data</v>
      </c>
      <c r="Q410" s="189">
        <v>15</v>
      </c>
      <c r="R410" s="189" t="e">
        <f>Q410-P410</f>
        <v>#VALUE!</v>
      </c>
      <c r="S410" s="189" t="e">
        <f>R410*$G$7/O410*1</f>
        <v>#VALUE!</v>
      </c>
      <c r="T410" s="189"/>
      <c r="U410" s="189">
        <v>3</v>
      </c>
      <c r="V410" s="189" t="e">
        <f>R410/U410</f>
        <v>#VALUE!</v>
      </c>
      <c r="W410" s="189" t="e">
        <f>ROUNDUP(V410,0)</f>
        <v>#VALUE!</v>
      </c>
      <c r="X410" s="191" t="e">
        <f>S410/W410</f>
        <v>#VALUE!</v>
      </c>
    </row>
    <row r="411" spans="1:24" s="187" customFormat="1" ht="15" thickBot="1" x14ac:dyDescent="0.4">
      <c r="A411" s="81" t="s">
        <v>256</v>
      </c>
      <c r="B411" s="197" t="s">
        <v>256</v>
      </c>
      <c r="C411" s="15"/>
      <c r="D411" s="7"/>
      <c r="E411" s="7"/>
      <c r="F411" s="7"/>
      <c r="G411" s="7"/>
      <c r="H411" s="7"/>
      <c r="I411" s="7"/>
      <c r="J411" s="7"/>
      <c r="K411" s="7"/>
      <c r="L411" s="7"/>
      <c r="M411" s="17"/>
    </row>
    <row r="412" spans="1:24" s="187" customFormat="1" ht="8.4" customHeight="1" thickBot="1" x14ac:dyDescent="0.4">
      <c r="A412" s="81" t="s">
        <v>256</v>
      </c>
      <c r="B412" s="197" t="s">
        <v>256</v>
      </c>
      <c r="C412" s="15"/>
      <c r="D412" s="12"/>
      <c r="E412" s="13"/>
      <c r="F412" s="13"/>
      <c r="G412" s="13"/>
      <c r="H412" s="13"/>
      <c r="I412" s="13"/>
      <c r="J412" s="13"/>
      <c r="K412" s="13"/>
      <c r="L412" s="14"/>
      <c r="M412" s="17"/>
    </row>
    <row r="413" spans="1:24" s="187" customFormat="1" ht="19" thickBot="1" x14ac:dyDescent="0.5">
      <c r="A413" s="81" t="s">
        <v>256</v>
      </c>
      <c r="B413" s="197" t="s">
        <v>256</v>
      </c>
      <c r="C413" s="15"/>
      <c r="D413" s="15"/>
      <c r="E413" s="24" t="s">
        <v>103</v>
      </c>
      <c r="F413" s="7"/>
      <c r="G413" s="32" t="s">
        <v>251</v>
      </c>
      <c r="H413" s="25" t="s">
        <v>79</v>
      </c>
      <c r="I413" s="7"/>
      <c r="J413" s="7"/>
      <c r="K413" s="16" t="s">
        <v>10</v>
      </c>
      <c r="L413" s="17"/>
      <c r="M413" s="17"/>
    </row>
    <row r="414" spans="1:24" s="187" customFormat="1" ht="149.4" customHeight="1" thickBot="1" x14ac:dyDescent="0.4">
      <c r="A414" s="81" t="s">
        <v>256</v>
      </c>
      <c r="B414" s="197" t="s">
        <v>256</v>
      </c>
      <c r="C414" s="15"/>
      <c r="D414" s="15"/>
      <c r="E414" s="7"/>
      <c r="F414" s="7"/>
      <c r="G414" s="7"/>
      <c r="H414" s="7"/>
      <c r="I414" s="7"/>
      <c r="J414" s="7"/>
      <c r="K414" s="2" t="str">
        <f>IF(AND(G413&gt;=O415,G413&lt;=P415),N415,IF(AND(G413&gt;=O416,G413&lt;=P416),N416,IF(AND(G413&gt;=O417,G413&lt;=P417),N417,IF(AND(G413&gt;=O418,G413&lt;=P418),N418,IF(AND(G413&gt;=O419,G413&lt;=P419),N419,IF(AND(G413&gt;=O420,G413&lt;=P420),N420,IF(AND(G413&gt;=O421,G413&lt;=P421),N421,N422)))))))</f>
        <v xml:space="preserve">Verify Data Entry - Enter 0 for N.N </v>
      </c>
      <c r="L414" s="17"/>
      <c r="M414" s="17"/>
      <c r="O414" s="187" t="s">
        <v>0</v>
      </c>
      <c r="P414" s="187" t="s">
        <v>1</v>
      </c>
    </row>
    <row r="415" spans="1:24" s="187" customFormat="1" ht="159.5" hidden="1" x14ac:dyDescent="0.35">
      <c r="A415" s="81"/>
      <c r="B415" s="197"/>
      <c r="C415" s="15"/>
      <c r="D415" s="15"/>
      <c r="E415" s="7"/>
      <c r="F415" s="7"/>
      <c r="G415" s="7"/>
      <c r="H415" s="7"/>
      <c r="I415" s="7"/>
      <c r="J415" s="7"/>
      <c r="K415" s="1"/>
      <c r="L415" s="17"/>
      <c r="M415" s="17"/>
      <c r="N415" s="188" t="s">
        <v>379</v>
      </c>
      <c r="O415" s="187">
        <v>0</v>
      </c>
      <c r="P415" s="187">
        <v>0.01</v>
      </c>
    </row>
    <row r="416" spans="1:24" s="187" customFormat="1" ht="72.5" hidden="1" x14ac:dyDescent="0.35">
      <c r="A416" s="81"/>
      <c r="B416" s="197"/>
      <c r="C416" s="15"/>
      <c r="D416" s="15"/>
      <c r="E416" s="7"/>
      <c r="F416" s="7"/>
      <c r="G416" s="7"/>
      <c r="H416" s="7"/>
      <c r="I416" s="7"/>
      <c r="J416" s="7"/>
      <c r="K416" s="1"/>
      <c r="L416" s="17"/>
      <c r="M416" s="17"/>
      <c r="N416" s="188" t="s">
        <v>104</v>
      </c>
      <c r="O416" s="187">
        <v>0.01</v>
      </c>
      <c r="P416" s="187">
        <v>0.5</v>
      </c>
    </row>
    <row r="417" spans="1:24" s="187" customFormat="1" ht="72.5" hidden="1" x14ac:dyDescent="0.35">
      <c r="A417" s="81"/>
      <c r="B417" s="197"/>
      <c r="C417" s="15"/>
      <c r="D417" s="15"/>
      <c r="E417" s="7"/>
      <c r="F417" s="7"/>
      <c r="G417" s="7"/>
      <c r="H417" s="7"/>
      <c r="I417" s="7"/>
      <c r="J417" s="7"/>
      <c r="K417" s="1"/>
      <c r="L417" s="17"/>
      <c r="M417" s="17"/>
      <c r="N417" s="188" t="s">
        <v>105</v>
      </c>
      <c r="O417" s="187">
        <v>0.5</v>
      </c>
      <c r="P417" s="187">
        <v>2.4</v>
      </c>
    </row>
    <row r="418" spans="1:24" s="187" customFormat="1" ht="72.5" hidden="1" x14ac:dyDescent="0.35">
      <c r="A418" s="81"/>
      <c r="B418" s="197"/>
      <c r="C418" s="15"/>
      <c r="D418" s="15"/>
      <c r="E418" s="7"/>
      <c r="F418" s="7"/>
      <c r="G418" s="7"/>
      <c r="H418" s="7"/>
      <c r="I418" s="7"/>
      <c r="J418" s="7"/>
      <c r="K418" s="1"/>
      <c r="L418" s="17"/>
      <c r="M418" s="17"/>
      <c r="N418" s="188" t="s">
        <v>211</v>
      </c>
      <c r="O418" s="187">
        <v>2.4</v>
      </c>
      <c r="P418" s="187">
        <v>2.5</v>
      </c>
    </row>
    <row r="419" spans="1:24" s="187" customFormat="1" ht="72.5" hidden="1" x14ac:dyDescent="0.35">
      <c r="A419" s="81"/>
      <c r="B419" s="197"/>
      <c r="C419" s="15"/>
      <c r="D419" s="15"/>
      <c r="E419" s="7"/>
      <c r="F419" s="7"/>
      <c r="G419" s="7"/>
      <c r="H419" s="7"/>
      <c r="I419" s="7"/>
      <c r="J419" s="7"/>
      <c r="K419" s="1"/>
      <c r="L419" s="17"/>
      <c r="M419" s="17"/>
      <c r="N419" s="188" t="s">
        <v>160</v>
      </c>
      <c r="O419" s="187">
        <v>2.5</v>
      </c>
      <c r="P419" s="187">
        <v>5</v>
      </c>
    </row>
    <row r="420" spans="1:24" s="187" customFormat="1" ht="116" hidden="1" x14ac:dyDescent="0.35">
      <c r="A420" s="81"/>
      <c r="B420" s="197"/>
      <c r="C420" s="15"/>
      <c r="D420" s="15"/>
      <c r="E420" s="7"/>
      <c r="F420" s="7"/>
      <c r="G420" s="7"/>
      <c r="H420" s="7"/>
      <c r="I420" s="7"/>
      <c r="J420" s="7"/>
      <c r="K420" s="1"/>
      <c r="L420" s="17"/>
      <c r="M420" s="17"/>
      <c r="N420" s="188" t="s">
        <v>161</v>
      </c>
      <c r="O420" s="187">
        <v>5</v>
      </c>
      <c r="P420" s="187">
        <v>10</v>
      </c>
    </row>
    <row r="421" spans="1:24" s="187" customFormat="1" ht="145" hidden="1" x14ac:dyDescent="0.35">
      <c r="A421" s="81"/>
      <c r="B421" s="197"/>
      <c r="C421" s="15"/>
      <c r="D421" s="15"/>
      <c r="E421" s="7"/>
      <c r="F421" s="7"/>
      <c r="G421" s="7"/>
      <c r="H421" s="7"/>
      <c r="I421" s="7"/>
      <c r="J421" s="7"/>
      <c r="K421" s="1"/>
      <c r="L421" s="17"/>
      <c r="M421" s="17"/>
      <c r="N421" s="188" t="s">
        <v>162</v>
      </c>
      <c r="O421" s="187">
        <v>10</v>
      </c>
      <c r="P421" s="187">
        <v>50</v>
      </c>
    </row>
    <row r="422" spans="1:24" s="187" customFormat="1" hidden="1" x14ac:dyDescent="0.35">
      <c r="A422" s="81"/>
      <c r="B422" s="197"/>
      <c r="C422" s="15"/>
      <c r="D422" s="15"/>
      <c r="E422" s="7"/>
      <c r="F422" s="7"/>
      <c r="G422" s="7"/>
      <c r="H422" s="7"/>
      <c r="I422" s="7"/>
      <c r="J422" s="7"/>
      <c r="K422" s="6"/>
      <c r="L422" s="17"/>
      <c r="M422" s="17"/>
      <c r="N422" s="187" t="s">
        <v>463</v>
      </c>
    </row>
    <row r="423" spans="1:24" s="187" customFormat="1" x14ac:dyDescent="0.35">
      <c r="A423" s="81" t="s">
        <v>256</v>
      </c>
      <c r="B423" s="197" t="s">
        <v>256</v>
      </c>
      <c r="C423" s="15"/>
      <c r="D423" s="15"/>
      <c r="E423" s="7"/>
      <c r="F423" s="7"/>
      <c r="G423" s="7"/>
      <c r="H423" s="7"/>
      <c r="I423" s="7"/>
      <c r="J423" s="7"/>
      <c r="K423" s="7"/>
      <c r="L423" s="17"/>
      <c r="M423" s="17"/>
    </row>
    <row r="424" spans="1:24" s="187" customFormat="1" x14ac:dyDescent="0.35">
      <c r="A424" s="81" t="s">
        <v>256</v>
      </c>
      <c r="B424" s="197" t="s">
        <v>256</v>
      </c>
      <c r="C424" s="15"/>
      <c r="D424" s="15"/>
      <c r="E424" s="16" t="str">
        <f>IF(AND(G413&gt;=0,G413&lt;=2.5),N425,IF(AND(G413&gt;=2.5,G413&lt;=50),N426,N427))</f>
        <v>Verify Data Entry</v>
      </c>
      <c r="F424" s="7"/>
      <c r="G424" s="7"/>
      <c r="H424" s="7"/>
      <c r="I424" s="7"/>
      <c r="J424" s="7"/>
      <c r="K424" s="7"/>
      <c r="L424" s="17"/>
      <c r="M424" s="17"/>
    </row>
    <row r="425" spans="1:24" s="187" customFormat="1" ht="16.75" customHeight="1" x14ac:dyDescent="0.35">
      <c r="A425" s="81" t="s">
        <v>256</v>
      </c>
      <c r="B425" s="197" t="s">
        <v>256</v>
      </c>
      <c r="C425" s="15"/>
      <c r="D425" s="15"/>
      <c r="E425" s="18">
        <f>IF(AND(E424=N425),X430,0)</f>
        <v>0</v>
      </c>
      <c r="F425" s="7" t="s">
        <v>109</v>
      </c>
      <c r="G425" s="4" t="s">
        <v>15</v>
      </c>
      <c r="H425" s="7">
        <f>IF(AND(E424=N425),W430,0)</f>
        <v>0</v>
      </c>
      <c r="I425" s="7" t="s">
        <v>17</v>
      </c>
      <c r="J425" s="7"/>
      <c r="K425" s="7"/>
      <c r="L425" s="17"/>
      <c r="M425" s="17"/>
      <c r="N425" s="188" t="s">
        <v>106</v>
      </c>
    </row>
    <row r="426" spans="1:24" s="187" customFormat="1" hidden="1" x14ac:dyDescent="0.35">
      <c r="A426" s="81"/>
      <c r="B426" s="197"/>
      <c r="C426" s="15"/>
      <c r="D426" s="15"/>
      <c r="E426" s="7"/>
      <c r="F426" s="7"/>
      <c r="G426" s="7"/>
      <c r="H426" s="7"/>
      <c r="I426" s="7"/>
      <c r="J426" s="7"/>
      <c r="K426" s="7"/>
      <c r="L426" s="17"/>
      <c r="M426" s="17"/>
      <c r="N426" s="188" t="s">
        <v>16</v>
      </c>
    </row>
    <row r="427" spans="1:24" s="187" customFormat="1" hidden="1" x14ac:dyDescent="0.35">
      <c r="A427" s="81"/>
      <c r="B427" s="197"/>
      <c r="C427" s="15"/>
      <c r="D427" s="15"/>
      <c r="E427" s="7"/>
      <c r="F427" s="7"/>
      <c r="G427" s="7"/>
      <c r="H427" s="7"/>
      <c r="I427" s="7"/>
      <c r="J427" s="7"/>
      <c r="K427" s="7"/>
      <c r="L427" s="17"/>
      <c r="M427" s="17"/>
      <c r="N427" s="188" t="s">
        <v>6</v>
      </c>
    </row>
    <row r="428" spans="1:24" s="187" customFormat="1" hidden="1" x14ac:dyDescent="0.35">
      <c r="A428" s="81"/>
      <c r="B428" s="197"/>
      <c r="C428" s="15"/>
      <c r="D428" s="15"/>
      <c r="E428" s="7"/>
      <c r="F428" s="7"/>
      <c r="G428" s="7"/>
      <c r="H428" s="7"/>
      <c r="I428" s="7"/>
      <c r="J428" s="7"/>
      <c r="K428" s="7"/>
      <c r="L428" s="17"/>
      <c r="M428" s="17"/>
      <c r="N428" s="188"/>
    </row>
    <row r="429" spans="1:24" s="187" customFormat="1" hidden="1" x14ac:dyDescent="0.35">
      <c r="A429" s="84"/>
      <c r="B429" s="197"/>
      <c r="C429" s="15"/>
      <c r="D429" s="15"/>
      <c r="E429" s="7"/>
      <c r="F429" s="7"/>
      <c r="G429" s="7"/>
      <c r="H429" s="7"/>
      <c r="I429" s="7"/>
      <c r="J429" s="7"/>
      <c r="K429" s="7"/>
      <c r="L429" s="17"/>
      <c r="M429" s="17"/>
      <c r="O429" s="189" t="s">
        <v>18</v>
      </c>
      <c r="P429" s="189" t="s">
        <v>19</v>
      </c>
      <c r="Q429" s="189" t="s">
        <v>20</v>
      </c>
      <c r="R429" s="189" t="s">
        <v>21</v>
      </c>
      <c r="S429" s="189" t="s">
        <v>22</v>
      </c>
      <c r="T429" s="189"/>
      <c r="U429" s="189" t="s">
        <v>23</v>
      </c>
      <c r="V429" s="189" t="s">
        <v>24</v>
      </c>
      <c r="W429" s="189" t="s">
        <v>25</v>
      </c>
      <c r="X429" s="189" t="s">
        <v>26</v>
      </c>
    </row>
    <row r="430" spans="1:24" s="187" customFormat="1" ht="15" thickBot="1" x14ac:dyDescent="0.4">
      <c r="A430" s="82" t="s">
        <v>256</v>
      </c>
      <c r="B430" s="197" t="s">
        <v>256</v>
      </c>
      <c r="C430" s="15"/>
      <c r="D430" s="19"/>
      <c r="E430" s="20"/>
      <c r="F430" s="20"/>
      <c r="G430" s="20"/>
      <c r="H430" s="20"/>
      <c r="I430" s="20"/>
      <c r="J430" s="20"/>
      <c r="K430" s="20"/>
      <c r="L430" s="21"/>
      <c r="M430" s="17"/>
      <c r="O430" s="189">
        <v>100</v>
      </c>
      <c r="P430" s="189" t="str">
        <f>G413</f>
        <v>Enter Data</v>
      </c>
      <c r="Q430" s="189">
        <v>2.5</v>
      </c>
      <c r="R430" s="189" t="e">
        <f>Q430-P430</f>
        <v>#VALUE!</v>
      </c>
      <c r="S430" s="189" t="e">
        <f>R430*$G$7/O430*1</f>
        <v>#VALUE!</v>
      </c>
      <c r="T430" s="189"/>
      <c r="U430" s="189">
        <v>0.5</v>
      </c>
      <c r="V430" s="189" t="e">
        <f>R430/U430</f>
        <v>#VALUE!</v>
      </c>
      <c r="W430" s="189" t="e">
        <f>ROUNDUP(V430,0)</f>
        <v>#VALUE!</v>
      </c>
      <c r="X430" s="191" t="e">
        <f>S430/W430</f>
        <v>#VALUE!</v>
      </c>
    </row>
    <row r="431" spans="1:24" s="187" customFormat="1" ht="15" thickBot="1" x14ac:dyDescent="0.4">
      <c r="A431" s="81" t="s">
        <v>256</v>
      </c>
      <c r="B431" s="197" t="s">
        <v>256</v>
      </c>
      <c r="C431" s="15"/>
      <c r="D431" s="7"/>
      <c r="E431" s="7"/>
      <c r="F431" s="7"/>
      <c r="G431" s="7"/>
      <c r="H431" s="7"/>
      <c r="I431" s="7"/>
      <c r="J431" s="7"/>
      <c r="K431" s="7"/>
      <c r="L431" s="7"/>
      <c r="M431" s="17"/>
    </row>
    <row r="432" spans="1:24" s="187" customFormat="1" ht="8.4" customHeight="1" thickBot="1" x14ac:dyDescent="0.4">
      <c r="A432" s="81" t="s">
        <v>256</v>
      </c>
      <c r="B432" s="197" t="s">
        <v>256</v>
      </c>
      <c r="C432" s="15"/>
      <c r="D432" s="12"/>
      <c r="E432" s="13"/>
      <c r="F432" s="13"/>
      <c r="G432" s="13"/>
      <c r="H432" s="13"/>
      <c r="I432" s="13"/>
      <c r="J432" s="13"/>
      <c r="K432" s="13"/>
      <c r="L432" s="14"/>
      <c r="M432" s="17"/>
    </row>
    <row r="433" spans="1:24" s="187" customFormat="1" ht="19" thickBot="1" x14ac:dyDescent="0.5">
      <c r="A433" s="81" t="s">
        <v>256</v>
      </c>
      <c r="B433" s="197" t="s">
        <v>256</v>
      </c>
      <c r="C433" s="15"/>
      <c r="D433" s="15"/>
      <c r="E433" s="24" t="s">
        <v>204</v>
      </c>
      <c r="F433" s="7"/>
      <c r="G433" s="32" t="s">
        <v>251</v>
      </c>
      <c r="H433" s="25" t="s">
        <v>79</v>
      </c>
      <c r="I433" s="7"/>
      <c r="J433" s="7"/>
      <c r="K433" s="16" t="s">
        <v>10</v>
      </c>
      <c r="L433" s="17"/>
      <c r="M433" s="17"/>
    </row>
    <row r="434" spans="1:24" s="187" customFormat="1" ht="175.25" customHeight="1" thickBot="1" x14ac:dyDescent="0.4">
      <c r="A434" s="81" t="s">
        <v>256</v>
      </c>
      <c r="B434" s="197" t="s">
        <v>256</v>
      </c>
      <c r="C434" s="15"/>
      <c r="D434" s="15"/>
      <c r="E434" s="7"/>
      <c r="F434" s="7"/>
      <c r="G434" s="7"/>
      <c r="H434" s="7"/>
      <c r="I434" s="7"/>
      <c r="J434" s="7"/>
      <c r="K434" s="2" t="str">
        <f>IF(AND(G433&gt;=O435,G433&lt;=P435),N435,IF(AND(G433&gt;=O436,G433&lt;=P436),N436,IF(AND(G433&gt;=O437,G433&lt;=P437),N437,IF(AND(G433&gt;=O438,G433&lt;=P438),N438,IF(AND(G433&gt;=O439,G433&lt;=P439),N439,IF(AND(G433&gt;=O440,G433&lt;=P440),N440,N441))))))</f>
        <v xml:space="preserve">Verify Data Entry - Enter 0 for N.N </v>
      </c>
      <c r="L434" s="17"/>
      <c r="M434" s="17"/>
      <c r="O434" s="187" t="s">
        <v>0</v>
      </c>
      <c r="P434" s="187" t="s">
        <v>1</v>
      </c>
    </row>
    <row r="435" spans="1:24" s="187" customFormat="1" ht="174" hidden="1" x14ac:dyDescent="0.35">
      <c r="A435" s="81"/>
      <c r="B435" s="197"/>
      <c r="C435" s="15"/>
      <c r="D435" s="15"/>
      <c r="E435" s="7"/>
      <c r="F435" s="7"/>
      <c r="G435" s="7"/>
      <c r="H435" s="7"/>
      <c r="I435" s="7"/>
      <c r="J435" s="7"/>
      <c r="K435" s="1"/>
      <c r="L435" s="17"/>
      <c r="M435" s="17"/>
      <c r="N435" s="188" t="s">
        <v>440</v>
      </c>
      <c r="O435" s="187">
        <v>0</v>
      </c>
      <c r="P435" s="187">
        <v>150</v>
      </c>
    </row>
    <row r="436" spans="1:24" s="187" customFormat="1" ht="101.5" hidden="1" x14ac:dyDescent="0.35">
      <c r="A436" s="81"/>
      <c r="B436" s="197"/>
      <c r="C436" s="15"/>
      <c r="D436" s="15"/>
      <c r="E436" s="7"/>
      <c r="F436" s="7"/>
      <c r="G436" s="7"/>
      <c r="H436" s="7"/>
      <c r="I436" s="7"/>
      <c r="J436" s="7"/>
      <c r="K436" s="1"/>
      <c r="L436" s="17"/>
      <c r="M436" s="17"/>
      <c r="N436" s="188" t="s">
        <v>439</v>
      </c>
      <c r="O436" s="187">
        <v>150</v>
      </c>
      <c r="P436" s="187">
        <v>250</v>
      </c>
    </row>
    <row r="437" spans="1:24" s="187" customFormat="1" ht="43.5" hidden="1" x14ac:dyDescent="0.35">
      <c r="A437" s="81"/>
      <c r="B437" s="197"/>
      <c r="C437" s="15"/>
      <c r="D437" s="15"/>
      <c r="E437" s="7"/>
      <c r="F437" s="7"/>
      <c r="G437" s="7"/>
      <c r="H437" s="7"/>
      <c r="I437" s="7"/>
      <c r="J437" s="7"/>
      <c r="K437" s="1"/>
      <c r="L437" s="17"/>
      <c r="M437" s="17"/>
      <c r="N437" s="188" t="s">
        <v>441</v>
      </c>
      <c r="O437" s="187">
        <v>250</v>
      </c>
      <c r="P437" s="187">
        <v>300</v>
      </c>
    </row>
    <row r="438" spans="1:24" s="187" customFormat="1" ht="116" hidden="1" x14ac:dyDescent="0.35">
      <c r="A438" s="81"/>
      <c r="B438" s="197"/>
      <c r="C438" s="15"/>
      <c r="D438" s="15"/>
      <c r="E438" s="7"/>
      <c r="F438" s="7"/>
      <c r="G438" s="7"/>
      <c r="H438" s="7"/>
      <c r="I438" s="7"/>
      <c r="J438" s="7"/>
      <c r="K438" s="1"/>
      <c r="L438" s="17"/>
      <c r="M438" s="17"/>
      <c r="N438" s="188" t="s">
        <v>442</v>
      </c>
      <c r="O438" s="187">
        <v>300</v>
      </c>
      <c r="P438" s="187">
        <v>450</v>
      </c>
    </row>
    <row r="439" spans="1:24" s="187" customFormat="1" ht="116" hidden="1" x14ac:dyDescent="0.35">
      <c r="A439" s="81"/>
      <c r="B439" s="197"/>
      <c r="C439" s="15"/>
      <c r="D439" s="15"/>
      <c r="E439" s="7"/>
      <c r="F439" s="7"/>
      <c r="G439" s="7"/>
      <c r="H439" s="7"/>
      <c r="I439" s="7"/>
      <c r="J439" s="7"/>
      <c r="K439" s="1"/>
      <c r="L439" s="17"/>
      <c r="M439" s="17"/>
      <c r="N439" s="188" t="s">
        <v>443</v>
      </c>
      <c r="O439" s="187">
        <v>450</v>
      </c>
      <c r="P439" s="187">
        <v>1500</v>
      </c>
    </row>
    <row r="440" spans="1:24" s="187" customFormat="1" ht="101.5" hidden="1" x14ac:dyDescent="0.35">
      <c r="A440" s="81"/>
      <c r="B440" s="197"/>
      <c r="C440" s="15"/>
      <c r="D440" s="15"/>
      <c r="E440" s="7"/>
      <c r="F440" s="7"/>
      <c r="G440" s="7"/>
      <c r="H440" s="7"/>
      <c r="I440" s="7"/>
      <c r="J440" s="7"/>
      <c r="K440" s="1"/>
      <c r="L440" s="17"/>
      <c r="M440" s="17"/>
      <c r="N440" s="188" t="s">
        <v>444</v>
      </c>
      <c r="O440" s="187">
        <v>1500</v>
      </c>
      <c r="P440" s="187">
        <v>2500</v>
      </c>
    </row>
    <row r="441" spans="1:24" s="187" customFormat="1" hidden="1" x14ac:dyDescent="0.35">
      <c r="A441" s="81"/>
      <c r="B441" s="197"/>
      <c r="C441" s="15"/>
      <c r="D441" s="15"/>
      <c r="E441" s="7"/>
      <c r="F441" s="7"/>
      <c r="G441" s="7"/>
      <c r="H441" s="7"/>
      <c r="I441" s="7"/>
      <c r="J441" s="7"/>
      <c r="K441" s="6"/>
      <c r="L441" s="17"/>
      <c r="M441" s="17"/>
      <c r="N441" s="187" t="s">
        <v>463</v>
      </c>
    </row>
    <row r="442" spans="1:24" s="187" customFormat="1" x14ac:dyDescent="0.35">
      <c r="A442" s="81" t="s">
        <v>256</v>
      </c>
      <c r="B442" s="197" t="s">
        <v>256</v>
      </c>
      <c r="C442" s="15"/>
      <c r="D442" s="15"/>
      <c r="E442" s="7"/>
      <c r="F442" s="7"/>
      <c r="G442" s="7"/>
      <c r="H442" s="7"/>
      <c r="I442" s="7"/>
      <c r="J442" s="7"/>
      <c r="K442" s="7"/>
      <c r="L442" s="17"/>
      <c r="M442" s="17"/>
    </row>
    <row r="443" spans="1:24" s="187" customFormat="1" x14ac:dyDescent="0.35">
      <c r="A443" s="81" t="s">
        <v>256</v>
      </c>
      <c r="B443" s="197" t="s">
        <v>256</v>
      </c>
      <c r="C443" s="15"/>
      <c r="D443" s="15"/>
      <c r="E443" s="16" t="str">
        <f>IF(AND(G433&gt;=0,G433&lt;=300),N444,IF(AND(G433&gt;=300,G433&lt;=300),N445,N446))</f>
        <v>Verify Data Entry</v>
      </c>
      <c r="F443" s="7"/>
      <c r="G443" s="7"/>
      <c r="H443" s="7"/>
      <c r="I443" s="7"/>
      <c r="J443" s="7"/>
      <c r="K443" s="7"/>
      <c r="L443" s="17"/>
      <c r="M443" s="17"/>
    </row>
    <row r="444" spans="1:24" s="187" customFormat="1" ht="15" customHeight="1" x14ac:dyDescent="0.35">
      <c r="A444" s="81" t="s">
        <v>256</v>
      </c>
      <c r="B444" s="197" t="s">
        <v>256</v>
      </c>
      <c r="C444" s="15"/>
      <c r="D444" s="15"/>
      <c r="E444" s="199">
        <f>IF(AND(E443=N444),X449,0)</f>
        <v>0</v>
      </c>
      <c r="F444" s="7" t="s">
        <v>109</v>
      </c>
      <c r="G444" s="4" t="s">
        <v>15</v>
      </c>
      <c r="H444" s="7">
        <f>IF(AND(E443=N444),W449,0)</f>
        <v>0</v>
      </c>
      <c r="I444" s="7" t="s">
        <v>17</v>
      </c>
      <c r="J444" s="7"/>
      <c r="K444" s="7"/>
      <c r="L444" s="17"/>
      <c r="M444" s="17"/>
      <c r="N444" s="188" t="s">
        <v>438</v>
      </c>
    </row>
    <row r="445" spans="1:24" s="187" customFormat="1" hidden="1" x14ac:dyDescent="0.35">
      <c r="A445" s="81"/>
      <c r="B445" s="197"/>
      <c r="C445" s="15"/>
      <c r="D445" s="15"/>
      <c r="E445" s="7"/>
      <c r="F445" s="7"/>
      <c r="G445" s="7"/>
      <c r="H445" s="7"/>
      <c r="I445" s="7"/>
      <c r="J445" s="7"/>
      <c r="K445" s="7"/>
      <c r="L445" s="17"/>
      <c r="M445" s="17"/>
      <c r="N445" s="188" t="s">
        <v>16</v>
      </c>
    </row>
    <row r="446" spans="1:24" s="187" customFormat="1" hidden="1" x14ac:dyDescent="0.35">
      <c r="A446" s="81"/>
      <c r="B446" s="197"/>
      <c r="C446" s="15"/>
      <c r="D446" s="15"/>
      <c r="E446" s="7"/>
      <c r="F446" s="7"/>
      <c r="G446" s="7"/>
      <c r="H446" s="7"/>
      <c r="I446" s="7"/>
      <c r="J446" s="7"/>
      <c r="K446" s="7"/>
      <c r="L446" s="17"/>
      <c r="M446" s="17"/>
      <c r="N446" s="188" t="s">
        <v>6</v>
      </c>
    </row>
    <row r="447" spans="1:24" s="187" customFormat="1" hidden="1" x14ac:dyDescent="0.35">
      <c r="A447" s="81"/>
      <c r="B447" s="197"/>
      <c r="C447" s="15"/>
      <c r="D447" s="15"/>
      <c r="E447" s="7"/>
      <c r="F447" s="7"/>
      <c r="G447" s="7"/>
      <c r="H447" s="7"/>
      <c r="I447" s="7"/>
      <c r="J447" s="7"/>
      <c r="K447" s="7"/>
      <c r="L447" s="17"/>
      <c r="M447" s="17"/>
      <c r="N447" s="188"/>
    </row>
    <row r="448" spans="1:24" s="187" customFormat="1" hidden="1" x14ac:dyDescent="0.35">
      <c r="A448" s="84"/>
      <c r="B448" s="197"/>
      <c r="C448" s="15"/>
      <c r="D448" s="15"/>
      <c r="E448" s="7"/>
      <c r="F448" s="7"/>
      <c r="G448" s="7"/>
      <c r="H448" s="7"/>
      <c r="I448" s="7"/>
      <c r="J448" s="7"/>
      <c r="K448" s="7"/>
      <c r="L448" s="17"/>
      <c r="M448" s="17"/>
      <c r="O448" s="189" t="s">
        <v>18</v>
      </c>
      <c r="P448" s="189" t="s">
        <v>19</v>
      </c>
      <c r="Q448" s="189" t="s">
        <v>20</v>
      </c>
      <c r="R448" s="189" t="s">
        <v>21</v>
      </c>
      <c r="S448" s="189" t="s">
        <v>22</v>
      </c>
      <c r="T448" s="189"/>
      <c r="U448" s="189" t="s">
        <v>23</v>
      </c>
      <c r="V448" s="189" t="s">
        <v>24</v>
      </c>
      <c r="W448" s="189" t="s">
        <v>25</v>
      </c>
      <c r="X448" s="189" t="s">
        <v>26</v>
      </c>
    </row>
    <row r="449" spans="1:24" s="187" customFormat="1" ht="15" thickBot="1" x14ac:dyDescent="0.4">
      <c r="A449" s="82" t="s">
        <v>256</v>
      </c>
      <c r="B449" s="197" t="s">
        <v>256</v>
      </c>
      <c r="C449" s="15"/>
      <c r="D449" s="19"/>
      <c r="E449" s="20"/>
      <c r="F449" s="20"/>
      <c r="G449" s="20"/>
      <c r="H449" s="20"/>
      <c r="I449" s="20"/>
      <c r="J449" s="20"/>
      <c r="K449" s="20"/>
      <c r="L449" s="21"/>
      <c r="M449" s="17"/>
      <c r="O449" s="189">
        <v>1000</v>
      </c>
      <c r="P449" s="189" t="str">
        <f>G433</f>
        <v>Enter Data</v>
      </c>
      <c r="Q449" s="189">
        <v>300</v>
      </c>
      <c r="R449" s="189" t="e">
        <f>Q449-P449</f>
        <v>#VALUE!</v>
      </c>
      <c r="S449" s="189" t="e">
        <f>R449*$G$7/O449*1</f>
        <v>#VALUE!</v>
      </c>
      <c r="T449" s="189"/>
      <c r="U449" s="189">
        <v>100</v>
      </c>
      <c r="V449" s="189" t="e">
        <f>R449/U449</f>
        <v>#VALUE!</v>
      </c>
      <c r="W449" s="189" t="e">
        <f>ROUNDUP(V449,0)</f>
        <v>#VALUE!</v>
      </c>
      <c r="X449" s="198" t="e">
        <f>S449/W449</f>
        <v>#VALUE!</v>
      </c>
    </row>
    <row r="450" spans="1:24" s="187" customFormat="1" ht="15" thickBot="1" x14ac:dyDescent="0.4">
      <c r="A450" s="81" t="s">
        <v>256</v>
      </c>
      <c r="B450" s="197" t="s">
        <v>256</v>
      </c>
      <c r="C450" s="15"/>
      <c r="D450" s="7"/>
      <c r="E450" s="7"/>
      <c r="F450" s="7"/>
      <c r="G450" s="7"/>
      <c r="H450" s="7"/>
      <c r="I450" s="7"/>
      <c r="J450" s="7"/>
      <c r="K450" s="7"/>
      <c r="L450" s="7"/>
      <c r="M450" s="17"/>
    </row>
    <row r="451" spans="1:24" s="187" customFormat="1" ht="8.4" customHeight="1" thickBot="1" x14ac:dyDescent="0.4">
      <c r="A451" s="81" t="s">
        <v>256</v>
      </c>
      <c r="B451" s="197" t="s">
        <v>256</v>
      </c>
      <c r="C451" s="15"/>
      <c r="D451" s="12"/>
      <c r="E451" s="13"/>
      <c r="F451" s="13"/>
      <c r="G451" s="13"/>
      <c r="H451" s="13"/>
      <c r="I451" s="13"/>
      <c r="J451" s="13"/>
      <c r="K451" s="13"/>
      <c r="L451" s="14"/>
      <c r="M451" s="17"/>
    </row>
    <row r="452" spans="1:24" s="187" customFormat="1" ht="19" thickBot="1" x14ac:dyDescent="0.5">
      <c r="A452" s="81" t="s">
        <v>256</v>
      </c>
      <c r="B452" s="197" t="s">
        <v>256</v>
      </c>
      <c r="C452" s="15"/>
      <c r="D452" s="15"/>
      <c r="E452" s="24" t="s">
        <v>120</v>
      </c>
      <c r="F452" s="7"/>
      <c r="G452" s="32" t="s">
        <v>251</v>
      </c>
      <c r="H452" s="25" t="s">
        <v>79</v>
      </c>
      <c r="I452" s="7"/>
      <c r="J452" s="7"/>
      <c r="K452" s="16" t="s">
        <v>10</v>
      </c>
      <c r="L452" s="17"/>
      <c r="M452" s="17"/>
    </row>
    <row r="453" spans="1:24" s="187" customFormat="1" ht="219.65" customHeight="1" thickBot="1" x14ac:dyDescent="0.4">
      <c r="A453" s="81" t="s">
        <v>256</v>
      </c>
      <c r="B453" s="197" t="s">
        <v>256</v>
      </c>
      <c r="C453" s="15"/>
      <c r="D453" s="15"/>
      <c r="E453" s="7"/>
      <c r="F453" s="7"/>
      <c r="G453" s="7"/>
      <c r="H453" s="7"/>
      <c r="I453" s="7"/>
      <c r="J453" s="7"/>
      <c r="K453" s="2" t="str">
        <f>IF(AND(G452&gt;=O454,G452&lt;=P454),N454,IF(AND(G452&gt;=O455,G452&lt;=P455),N455,IF(AND(G452&gt;=O456,G452&lt;=P456),N456,IF(AND(G452&gt;=O457,G452&lt;=P457),N457,IF(AND(G452&gt;=O458,G452&lt;=P458),N458,IF(AND(G452&gt;=O459,G452&lt;=P459),N459,N460))))))</f>
        <v xml:space="preserve">Verify Data Entry - Enter 0 for N.N </v>
      </c>
      <c r="L453" s="17"/>
      <c r="M453" s="17"/>
      <c r="O453" s="187" t="s">
        <v>0</v>
      </c>
      <c r="P453" s="187" t="s">
        <v>1</v>
      </c>
    </row>
    <row r="454" spans="1:24" s="187" customFormat="1" ht="209.4" hidden="1" customHeight="1" x14ac:dyDescent="0.35">
      <c r="A454" s="81"/>
      <c r="B454" s="197"/>
      <c r="C454" s="15"/>
      <c r="D454" s="15"/>
      <c r="E454" s="7"/>
      <c r="F454" s="7"/>
      <c r="G454" s="7"/>
      <c r="H454" s="7"/>
      <c r="I454" s="7"/>
      <c r="J454" s="7"/>
      <c r="K454" s="1"/>
      <c r="L454" s="17"/>
      <c r="M454" s="17"/>
      <c r="N454" s="188" t="s">
        <v>396</v>
      </c>
      <c r="O454" s="187">
        <v>0</v>
      </c>
      <c r="P454" s="187">
        <v>0.01</v>
      </c>
    </row>
    <row r="455" spans="1:24" s="187" customFormat="1" ht="217.5" hidden="1" x14ac:dyDescent="0.35">
      <c r="A455" s="81"/>
      <c r="B455" s="197"/>
      <c r="C455" s="15"/>
      <c r="D455" s="15"/>
      <c r="E455" s="7"/>
      <c r="F455" s="7"/>
      <c r="G455" s="7"/>
      <c r="H455" s="7"/>
      <c r="I455" s="7"/>
      <c r="J455" s="7"/>
      <c r="K455" s="1"/>
      <c r="L455" s="17"/>
      <c r="M455" s="17"/>
      <c r="N455" s="188" t="s">
        <v>397</v>
      </c>
      <c r="O455" s="187">
        <v>0</v>
      </c>
      <c r="P455" s="187">
        <v>0.01</v>
      </c>
    </row>
    <row r="456" spans="1:24" s="187" customFormat="1" ht="140.4" hidden="1" customHeight="1" x14ac:dyDescent="0.35">
      <c r="A456" s="81"/>
      <c r="B456" s="197"/>
      <c r="C456" s="15"/>
      <c r="D456" s="15"/>
      <c r="E456" s="7"/>
      <c r="F456" s="7"/>
      <c r="G456" s="7"/>
      <c r="H456" s="7"/>
      <c r="I456" s="7"/>
      <c r="J456" s="7"/>
      <c r="K456" s="1"/>
      <c r="L456" s="17"/>
      <c r="M456" s="17"/>
      <c r="N456" s="188" t="s">
        <v>396</v>
      </c>
      <c r="O456" s="187">
        <v>0</v>
      </c>
      <c r="P456" s="187">
        <v>0.01</v>
      </c>
    </row>
    <row r="457" spans="1:24" s="187" customFormat="1" ht="203" hidden="1" x14ac:dyDescent="0.35">
      <c r="A457" s="81"/>
      <c r="B457" s="197"/>
      <c r="C457" s="15"/>
      <c r="D457" s="15"/>
      <c r="E457" s="7"/>
      <c r="F457" s="7"/>
      <c r="G457" s="7"/>
      <c r="H457" s="7"/>
      <c r="I457" s="7"/>
      <c r="J457" s="7"/>
      <c r="K457" s="1"/>
      <c r="L457" s="17"/>
      <c r="M457" s="17"/>
      <c r="N457" s="188" t="s">
        <v>396</v>
      </c>
      <c r="O457" s="187">
        <v>0</v>
      </c>
      <c r="P457" s="187">
        <v>0.01</v>
      </c>
    </row>
    <row r="458" spans="1:24" s="187" customFormat="1" ht="203" hidden="1" x14ac:dyDescent="0.35">
      <c r="A458" s="81"/>
      <c r="B458" s="197"/>
      <c r="C458" s="15"/>
      <c r="D458" s="15"/>
      <c r="E458" s="7"/>
      <c r="F458" s="7"/>
      <c r="G458" s="7"/>
      <c r="H458" s="7"/>
      <c r="I458" s="7"/>
      <c r="J458" s="7"/>
      <c r="K458" s="1"/>
      <c r="L458" s="17"/>
      <c r="M458" s="17"/>
      <c r="N458" s="188" t="s">
        <v>396</v>
      </c>
      <c r="O458" s="187">
        <v>0.02</v>
      </c>
      <c r="P458" s="187">
        <v>0.1</v>
      </c>
    </row>
    <row r="459" spans="1:24" s="187" customFormat="1" ht="72.5" hidden="1" x14ac:dyDescent="0.35">
      <c r="A459" s="81"/>
      <c r="B459" s="197"/>
      <c r="C459" s="15"/>
      <c r="D459" s="15"/>
      <c r="E459" s="7"/>
      <c r="F459" s="7"/>
      <c r="G459" s="7"/>
      <c r="H459" s="7"/>
      <c r="I459" s="7"/>
      <c r="J459" s="7"/>
      <c r="K459" s="1"/>
      <c r="L459" s="17"/>
      <c r="M459" s="17"/>
      <c r="N459" s="188" t="s">
        <v>400</v>
      </c>
      <c r="O459" s="187">
        <v>0.11</v>
      </c>
      <c r="P459" s="187">
        <v>50</v>
      </c>
    </row>
    <row r="460" spans="1:24" s="187" customFormat="1" hidden="1" x14ac:dyDescent="0.35">
      <c r="A460" s="81"/>
      <c r="B460" s="197"/>
      <c r="C460" s="15"/>
      <c r="D460" s="15"/>
      <c r="E460" s="7"/>
      <c r="F460" s="7"/>
      <c r="G460" s="7"/>
      <c r="H460" s="7"/>
      <c r="I460" s="7"/>
      <c r="J460" s="7"/>
      <c r="K460" s="6"/>
      <c r="L460" s="17"/>
      <c r="M460" s="17"/>
      <c r="N460" s="187" t="s">
        <v>463</v>
      </c>
    </row>
    <row r="461" spans="1:24" s="187" customFormat="1" x14ac:dyDescent="0.35">
      <c r="A461" s="81" t="s">
        <v>256</v>
      </c>
      <c r="B461" s="197" t="s">
        <v>256</v>
      </c>
      <c r="C461" s="15"/>
      <c r="D461" s="15"/>
      <c r="E461" s="7"/>
      <c r="F461" s="7"/>
      <c r="G461" s="7"/>
      <c r="H461" s="7"/>
      <c r="I461" s="7"/>
      <c r="J461" s="7"/>
      <c r="K461" s="7"/>
      <c r="L461" s="17"/>
      <c r="M461" s="17"/>
    </row>
    <row r="462" spans="1:24" s="187" customFormat="1" x14ac:dyDescent="0.35">
      <c r="A462" s="81" t="s">
        <v>256</v>
      </c>
      <c r="B462" s="197" t="s">
        <v>256</v>
      </c>
      <c r="C462" s="15"/>
      <c r="D462" s="15"/>
      <c r="E462" s="16" t="str">
        <f>IF(AND(G452&gt;=0,G452&lt;=0.01),N463,IF(AND(G452&gt;=0.01,G452&lt;=50),N464,N465))</f>
        <v>Verify Data Entry</v>
      </c>
      <c r="F462" s="7"/>
      <c r="G462" s="7"/>
      <c r="H462" s="7"/>
      <c r="I462" s="7"/>
      <c r="J462" s="7"/>
      <c r="K462" s="7"/>
      <c r="L462" s="17"/>
      <c r="M462" s="17"/>
    </row>
    <row r="463" spans="1:24" s="187" customFormat="1" x14ac:dyDescent="0.35">
      <c r="A463" s="81" t="s">
        <v>256</v>
      </c>
      <c r="B463" s="197" t="s">
        <v>256</v>
      </c>
      <c r="C463" s="15"/>
      <c r="D463" s="15"/>
      <c r="E463" s="18">
        <f>IF(AND(E462=N463),X468,0)</f>
        <v>0</v>
      </c>
      <c r="F463" s="7" t="s">
        <v>109</v>
      </c>
      <c r="G463" s="4"/>
      <c r="H463" s="7"/>
      <c r="I463" s="7"/>
      <c r="J463" s="7"/>
      <c r="K463" s="7"/>
      <c r="L463" s="17"/>
      <c r="M463" s="17"/>
      <c r="N463" s="188" t="s">
        <v>398</v>
      </c>
    </row>
    <row r="464" spans="1:24" s="187" customFormat="1" hidden="1" x14ac:dyDescent="0.35">
      <c r="A464" s="81"/>
      <c r="B464" s="197"/>
      <c r="C464" s="15"/>
      <c r="D464" s="15"/>
      <c r="E464" s="7"/>
      <c r="F464" s="7"/>
      <c r="G464" s="7"/>
      <c r="H464" s="7"/>
      <c r="I464" s="7"/>
      <c r="J464" s="7"/>
      <c r="K464" s="7"/>
      <c r="L464" s="17"/>
      <c r="M464" s="17"/>
      <c r="N464" s="188" t="s">
        <v>108</v>
      </c>
    </row>
    <row r="465" spans="1:24" s="187" customFormat="1" x14ac:dyDescent="0.35">
      <c r="A465" s="81" t="s">
        <v>256</v>
      </c>
      <c r="B465" s="197" t="s">
        <v>256</v>
      </c>
      <c r="C465" s="15"/>
      <c r="D465" s="15"/>
      <c r="E465" s="16" t="s">
        <v>110</v>
      </c>
      <c r="F465" s="7"/>
      <c r="G465" s="7"/>
      <c r="H465" s="7"/>
      <c r="I465" s="7"/>
      <c r="J465" s="7"/>
      <c r="K465" s="7"/>
      <c r="L465" s="17"/>
      <c r="M465" s="17"/>
      <c r="N465" s="188" t="s">
        <v>6</v>
      </c>
    </row>
    <row r="466" spans="1:24" s="187" customFormat="1" hidden="1" x14ac:dyDescent="0.35">
      <c r="A466" s="81"/>
      <c r="B466" s="197"/>
      <c r="C466" s="15"/>
      <c r="D466" s="15"/>
      <c r="E466" s="7"/>
      <c r="F466" s="7"/>
      <c r="G466" s="7"/>
      <c r="H466" s="7"/>
      <c r="I466" s="7"/>
      <c r="J466" s="7"/>
      <c r="K466" s="7"/>
      <c r="L466" s="17"/>
      <c r="M466" s="17"/>
      <c r="N466" s="188"/>
    </row>
    <row r="467" spans="1:24" s="187" customFormat="1" hidden="1" x14ac:dyDescent="0.35">
      <c r="A467" s="84"/>
      <c r="B467" s="197"/>
      <c r="C467" s="15"/>
      <c r="D467" s="15"/>
      <c r="E467" s="7"/>
      <c r="F467" s="7"/>
      <c r="G467" s="7"/>
      <c r="H467" s="7"/>
      <c r="I467" s="7"/>
      <c r="J467" s="7"/>
      <c r="K467" s="7"/>
      <c r="L467" s="17"/>
      <c r="M467" s="17"/>
      <c r="O467" s="189" t="s">
        <v>18</v>
      </c>
      <c r="P467" s="189" t="s">
        <v>19</v>
      </c>
      <c r="Q467" s="189" t="s">
        <v>20</v>
      </c>
      <c r="R467" s="189" t="s">
        <v>21</v>
      </c>
      <c r="S467" s="189" t="s">
        <v>22</v>
      </c>
      <c r="T467" s="189"/>
      <c r="U467" s="189" t="s">
        <v>23</v>
      </c>
      <c r="V467" s="189" t="s">
        <v>24</v>
      </c>
      <c r="W467" s="189" t="s">
        <v>25</v>
      </c>
      <c r="X467" s="189" t="s">
        <v>26</v>
      </c>
    </row>
    <row r="468" spans="1:24" s="187" customFormat="1" x14ac:dyDescent="0.35">
      <c r="A468" s="82" t="s">
        <v>256</v>
      </c>
      <c r="B468" s="197" t="s">
        <v>256</v>
      </c>
      <c r="C468" s="15"/>
      <c r="D468" s="15"/>
      <c r="E468" s="7"/>
      <c r="F468" s="7"/>
      <c r="G468" s="7"/>
      <c r="H468" s="7"/>
      <c r="I468" s="7"/>
      <c r="J468" s="7"/>
      <c r="K468" s="7"/>
      <c r="L468" s="17"/>
      <c r="M468" s="17"/>
      <c r="O468" s="189">
        <v>100</v>
      </c>
      <c r="P468" s="189">
        <v>0</v>
      </c>
      <c r="Q468" s="189">
        <v>0.02</v>
      </c>
      <c r="R468" s="189">
        <f>Q468-P468</f>
        <v>0.02</v>
      </c>
      <c r="S468" s="189" t="e">
        <f>R468*$G$7/O468*1</f>
        <v>#VALUE!</v>
      </c>
      <c r="T468" s="189"/>
      <c r="U468" s="189">
        <v>0.02</v>
      </c>
      <c r="V468" s="189">
        <f>R468/U468</f>
        <v>1</v>
      </c>
      <c r="W468" s="189">
        <f>ROUNDUP(V468,0)</f>
        <v>1</v>
      </c>
      <c r="X468" s="191" t="e">
        <f>S468/W468</f>
        <v>#VALUE!</v>
      </c>
    </row>
    <row r="469" spans="1:24" s="187" customFormat="1" x14ac:dyDescent="0.35">
      <c r="A469" s="81" t="s">
        <v>256</v>
      </c>
      <c r="B469" s="197" t="s">
        <v>256</v>
      </c>
      <c r="C469" s="15"/>
      <c r="D469" s="15"/>
      <c r="E469" s="16" t="str">
        <f>IF(AND(G452&gt;=0,G452&lt;=0.01),N470,IF(AND(G452&gt;=0.01,G452&lt;=50),N471,N472))</f>
        <v>Verify Data Entry</v>
      </c>
      <c r="F469" s="7"/>
      <c r="G469" s="7"/>
      <c r="H469" s="7"/>
      <c r="I469" s="7"/>
      <c r="J469" s="7"/>
      <c r="K469" s="7"/>
      <c r="L469" s="17"/>
      <c r="M469" s="17"/>
      <c r="O469" s="189"/>
      <c r="P469" s="189"/>
      <c r="Q469" s="189"/>
      <c r="R469" s="189"/>
      <c r="S469" s="189"/>
      <c r="T469" s="189"/>
      <c r="U469" s="189"/>
      <c r="V469" s="189"/>
      <c r="W469" s="189"/>
      <c r="X469" s="189"/>
    </row>
    <row r="470" spans="1:24" s="187" customFormat="1" x14ac:dyDescent="0.35">
      <c r="A470" s="81" t="s">
        <v>256</v>
      </c>
      <c r="B470" s="197" t="s">
        <v>256</v>
      </c>
      <c r="C470" s="15"/>
      <c r="D470" s="15"/>
      <c r="E470" s="18">
        <f>IF(AND(E469=N470),X475,0)</f>
        <v>0</v>
      </c>
      <c r="F470" s="7" t="s">
        <v>109</v>
      </c>
      <c r="G470" s="4"/>
      <c r="H470" s="7"/>
      <c r="I470" s="7"/>
      <c r="J470" s="7"/>
      <c r="K470" s="7"/>
      <c r="L470" s="17"/>
      <c r="M470" s="17"/>
      <c r="N470" s="188" t="s">
        <v>399</v>
      </c>
      <c r="O470" s="189"/>
      <c r="P470" s="189"/>
      <c r="Q470" s="189"/>
      <c r="R470" s="189"/>
      <c r="S470" s="189"/>
      <c r="T470" s="189"/>
      <c r="U470" s="189"/>
      <c r="V470" s="189"/>
      <c r="W470" s="189"/>
      <c r="X470" s="189"/>
    </row>
    <row r="471" spans="1:24" s="187" customFormat="1" hidden="1" x14ac:dyDescent="0.35">
      <c r="A471" s="81"/>
      <c r="B471" s="197"/>
      <c r="C471" s="15"/>
      <c r="D471" s="15"/>
      <c r="E471" s="7"/>
      <c r="F471" s="7"/>
      <c r="G471" s="7"/>
      <c r="H471" s="7"/>
      <c r="I471" s="7"/>
      <c r="J471" s="7"/>
      <c r="K471" s="7"/>
      <c r="L471" s="17"/>
      <c r="M471" s="17"/>
      <c r="N471" s="188" t="s">
        <v>108</v>
      </c>
      <c r="O471" s="189"/>
      <c r="P471" s="189"/>
      <c r="Q471" s="189"/>
      <c r="R471" s="189"/>
      <c r="S471" s="189"/>
      <c r="T471" s="189"/>
      <c r="U471" s="189"/>
      <c r="V471" s="189"/>
      <c r="W471" s="189"/>
      <c r="X471" s="189"/>
    </row>
    <row r="472" spans="1:24" s="187" customFormat="1" hidden="1" x14ac:dyDescent="0.35">
      <c r="A472" s="81"/>
      <c r="B472" s="197"/>
      <c r="C472" s="15"/>
      <c r="D472" s="15"/>
      <c r="E472" s="16"/>
      <c r="F472" s="7"/>
      <c r="G472" s="7"/>
      <c r="H472" s="7"/>
      <c r="I472" s="7"/>
      <c r="J472" s="7"/>
      <c r="K472" s="7"/>
      <c r="L472" s="17"/>
      <c r="M472" s="17"/>
      <c r="N472" s="188" t="s">
        <v>6</v>
      </c>
      <c r="O472" s="189"/>
      <c r="P472" s="189"/>
      <c r="Q472" s="189"/>
      <c r="R472" s="189"/>
      <c r="S472" s="189"/>
      <c r="T472" s="189"/>
      <c r="U472" s="189"/>
      <c r="V472" s="189"/>
      <c r="W472" s="189"/>
      <c r="X472" s="189"/>
    </row>
    <row r="473" spans="1:24" s="187" customFormat="1" hidden="1" x14ac:dyDescent="0.35">
      <c r="A473" s="81"/>
      <c r="B473" s="197"/>
      <c r="C473" s="15"/>
      <c r="D473" s="15"/>
      <c r="E473" s="7"/>
      <c r="F473" s="7"/>
      <c r="G473" s="7"/>
      <c r="H473" s="7"/>
      <c r="I473" s="7"/>
      <c r="J473" s="7"/>
      <c r="K473" s="7"/>
      <c r="L473" s="17"/>
      <c r="M473" s="17"/>
      <c r="N473" s="188"/>
      <c r="O473" s="189"/>
      <c r="P473" s="189"/>
      <c r="Q473" s="189"/>
      <c r="R473" s="189"/>
      <c r="S473" s="189"/>
      <c r="T473" s="189"/>
      <c r="U473" s="189"/>
      <c r="V473" s="189"/>
      <c r="W473" s="189"/>
      <c r="X473" s="189"/>
    </row>
    <row r="474" spans="1:24" s="187" customFormat="1" hidden="1" x14ac:dyDescent="0.35">
      <c r="A474" s="84"/>
      <c r="B474" s="197"/>
      <c r="C474" s="15"/>
      <c r="D474" s="15"/>
      <c r="E474" s="7"/>
      <c r="F474" s="7"/>
      <c r="G474" s="7"/>
      <c r="H474" s="7"/>
      <c r="I474" s="7"/>
      <c r="J474" s="7"/>
      <c r="K474" s="7"/>
      <c r="L474" s="17"/>
      <c r="M474" s="17"/>
      <c r="O474" s="189" t="s">
        <v>18</v>
      </c>
      <c r="P474" s="189" t="s">
        <v>19</v>
      </c>
      <c r="Q474" s="189" t="s">
        <v>20</v>
      </c>
      <c r="R474" s="189" t="s">
        <v>21</v>
      </c>
      <c r="S474" s="189" t="s">
        <v>22</v>
      </c>
      <c r="T474" s="189"/>
      <c r="U474" s="189" t="s">
        <v>23</v>
      </c>
      <c r="V474" s="189" t="s">
        <v>24</v>
      </c>
      <c r="W474" s="189" t="s">
        <v>25</v>
      </c>
      <c r="X474" s="189" t="s">
        <v>26</v>
      </c>
    </row>
    <row r="475" spans="1:24" s="187" customFormat="1" hidden="1" x14ac:dyDescent="0.35">
      <c r="A475" s="82"/>
      <c r="B475" s="197"/>
      <c r="C475" s="15"/>
      <c r="D475" s="15"/>
      <c r="E475" s="7"/>
      <c r="F475" s="7"/>
      <c r="G475" s="7"/>
      <c r="H475" s="7"/>
      <c r="I475" s="7"/>
      <c r="J475" s="7"/>
      <c r="K475" s="7"/>
      <c r="L475" s="17"/>
      <c r="M475" s="17"/>
      <c r="O475" s="189">
        <v>7.57</v>
      </c>
      <c r="P475" s="189">
        <v>0</v>
      </c>
      <c r="Q475" s="189">
        <v>0.02</v>
      </c>
      <c r="R475" s="189">
        <f>Q475-P475</f>
        <v>0.02</v>
      </c>
      <c r="S475" s="189" t="e">
        <f>R475*$G$7/O475*1</f>
        <v>#VALUE!</v>
      </c>
      <c r="T475" s="189"/>
      <c r="U475" s="189">
        <v>0.02</v>
      </c>
      <c r="V475" s="189">
        <f>R475/U475</f>
        <v>1</v>
      </c>
      <c r="W475" s="189">
        <f>ROUNDUP(V475,0)</f>
        <v>1</v>
      </c>
      <c r="X475" s="191" t="e">
        <f>S475/W475</f>
        <v>#VALUE!</v>
      </c>
    </row>
    <row r="476" spans="1:24" s="187" customFormat="1" hidden="1" x14ac:dyDescent="0.35">
      <c r="A476" s="81"/>
      <c r="B476" s="197"/>
      <c r="C476" s="15"/>
      <c r="D476" s="15"/>
      <c r="E476" s="7"/>
      <c r="F476" s="7"/>
      <c r="G476" s="7"/>
      <c r="H476" s="7"/>
      <c r="I476" s="7"/>
      <c r="J476" s="7"/>
      <c r="K476" s="7"/>
      <c r="L476" s="17"/>
      <c r="M476" s="17"/>
    </row>
    <row r="477" spans="1:24" s="187" customFormat="1" hidden="1" x14ac:dyDescent="0.35">
      <c r="A477" s="82"/>
      <c r="B477" s="197"/>
      <c r="C477" s="15"/>
      <c r="D477" s="15"/>
      <c r="E477" s="7"/>
      <c r="F477" s="7"/>
      <c r="G477" s="7"/>
      <c r="H477" s="7"/>
      <c r="I477" s="7"/>
      <c r="J477" s="7"/>
      <c r="K477" s="7"/>
      <c r="L477" s="17"/>
      <c r="M477" s="17"/>
    </row>
    <row r="478" spans="1:24" s="187" customFormat="1" hidden="1" x14ac:dyDescent="0.35">
      <c r="A478" s="82"/>
      <c r="B478" s="197"/>
      <c r="C478" s="15"/>
      <c r="D478" s="15"/>
      <c r="E478" s="7"/>
      <c r="F478" s="7"/>
      <c r="G478" s="7"/>
      <c r="H478" s="7"/>
      <c r="I478" s="7"/>
      <c r="J478" s="7"/>
      <c r="K478" s="7"/>
      <c r="L478" s="17"/>
      <c r="M478" s="17"/>
    </row>
    <row r="479" spans="1:24" s="187" customFormat="1" hidden="1" x14ac:dyDescent="0.35">
      <c r="A479" s="82"/>
      <c r="B479" s="197"/>
      <c r="C479" s="15"/>
      <c r="D479" s="15"/>
      <c r="E479" s="7"/>
      <c r="F479" s="7"/>
      <c r="G479" s="7"/>
      <c r="H479" s="7"/>
      <c r="I479" s="7"/>
      <c r="J479" s="7"/>
      <c r="K479" s="7"/>
      <c r="L479" s="17"/>
      <c r="M479" s="17"/>
    </row>
    <row r="480" spans="1:24" s="187" customFormat="1" ht="15" thickBot="1" x14ac:dyDescent="0.4">
      <c r="A480" s="82" t="s">
        <v>256</v>
      </c>
      <c r="B480" s="197" t="s">
        <v>256</v>
      </c>
      <c r="C480" s="15"/>
      <c r="D480" s="19"/>
      <c r="E480" s="20"/>
      <c r="F480" s="20"/>
      <c r="G480" s="20"/>
      <c r="H480" s="20"/>
      <c r="I480" s="20"/>
      <c r="J480" s="20"/>
      <c r="K480" s="20"/>
      <c r="L480" s="21"/>
      <c r="M480" s="17"/>
    </row>
    <row r="481" spans="1:16" s="187" customFormat="1" ht="15" thickBot="1" x14ac:dyDescent="0.4">
      <c r="A481" s="81" t="s">
        <v>256</v>
      </c>
      <c r="B481" s="197" t="s">
        <v>256</v>
      </c>
      <c r="C481" s="15"/>
      <c r="D481" s="7"/>
      <c r="E481" s="7"/>
      <c r="F481" s="7"/>
      <c r="G481" s="7"/>
      <c r="H481" s="7"/>
      <c r="I481" s="7"/>
      <c r="J481" s="7"/>
      <c r="K481" s="7"/>
      <c r="L481" s="7"/>
      <c r="M481" s="17"/>
    </row>
    <row r="482" spans="1:16" s="187" customFormat="1" ht="8.4" customHeight="1" thickBot="1" x14ac:dyDescent="0.4">
      <c r="A482" s="81" t="s">
        <v>256</v>
      </c>
      <c r="B482" s="197" t="s">
        <v>256</v>
      </c>
      <c r="C482" s="15"/>
      <c r="D482" s="12"/>
      <c r="E482" s="13"/>
      <c r="F482" s="13"/>
      <c r="G482" s="13"/>
      <c r="H482" s="13"/>
      <c r="I482" s="13"/>
      <c r="J482" s="13"/>
      <c r="K482" s="13"/>
      <c r="L482" s="14"/>
      <c r="M482" s="17"/>
    </row>
    <row r="483" spans="1:16" s="187" customFormat="1" ht="19" thickBot="1" x14ac:dyDescent="0.5">
      <c r="A483" s="81" t="s">
        <v>256</v>
      </c>
      <c r="B483" s="197" t="s">
        <v>256</v>
      </c>
      <c r="C483" s="15"/>
      <c r="D483" s="15"/>
      <c r="E483" s="24" t="s">
        <v>124</v>
      </c>
      <c r="F483" s="7"/>
      <c r="G483" s="32" t="s">
        <v>251</v>
      </c>
      <c r="H483" s="25" t="s">
        <v>79</v>
      </c>
      <c r="I483" s="7"/>
      <c r="J483" s="7"/>
      <c r="K483" s="16" t="s">
        <v>10</v>
      </c>
      <c r="L483" s="17"/>
      <c r="M483" s="17"/>
    </row>
    <row r="484" spans="1:16" s="187" customFormat="1" ht="137.4" customHeight="1" thickBot="1" x14ac:dyDescent="0.4">
      <c r="A484" s="81" t="s">
        <v>256</v>
      </c>
      <c r="B484" s="197" t="s">
        <v>256</v>
      </c>
      <c r="C484" s="15"/>
      <c r="D484" s="15"/>
      <c r="E484" s="7"/>
      <c r="F484" s="7"/>
      <c r="G484" s="7"/>
      <c r="H484" s="7"/>
      <c r="I484" s="7"/>
      <c r="J484" s="7"/>
      <c r="K484" s="2" t="str">
        <f>IF(AND(G483&gt;=O485,G483&lt;=P485),N485,IF(AND(G483&gt;=O486,G483&lt;=P486),N486,IF(AND(G483&gt;=O487,G483&lt;=P487),N487,IF(AND(G483&gt;=O488,G483&lt;=P488),N488,IF(AND(G483&gt;=O489,G483&lt;=P489),N489,IF(AND(G483&gt;=O490,G483&lt;=P490),N490,N491))))))</f>
        <v xml:space="preserve">Verify Data Entry - Enter 0 for N.N </v>
      </c>
      <c r="L484" s="17"/>
      <c r="M484" s="17"/>
      <c r="O484" s="187" t="s">
        <v>0</v>
      </c>
      <c r="P484" s="187" t="s">
        <v>1</v>
      </c>
    </row>
    <row r="485" spans="1:16" s="187" customFormat="1" ht="116" hidden="1" x14ac:dyDescent="0.35">
      <c r="A485" s="81"/>
      <c r="B485" s="197"/>
      <c r="C485" s="15"/>
      <c r="D485" s="15"/>
      <c r="E485" s="7"/>
      <c r="F485" s="7"/>
      <c r="G485" s="7"/>
      <c r="H485" s="7"/>
      <c r="I485" s="7"/>
      <c r="J485" s="7"/>
      <c r="K485" s="1"/>
      <c r="L485" s="17"/>
      <c r="M485" s="17"/>
      <c r="N485" s="188" t="s">
        <v>259</v>
      </c>
      <c r="O485" s="187">
        <v>0</v>
      </c>
      <c r="P485" s="187">
        <v>0.1</v>
      </c>
    </row>
    <row r="486" spans="1:16" s="187" customFormat="1" ht="130.5" hidden="1" x14ac:dyDescent="0.35">
      <c r="A486" s="81"/>
      <c r="B486" s="197"/>
      <c r="C486" s="15"/>
      <c r="D486" s="15"/>
      <c r="E486" s="7"/>
      <c r="F486" s="7"/>
      <c r="G486" s="7"/>
      <c r="H486" s="7"/>
      <c r="I486" s="7"/>
      <c r="J486" s="7"/>
      <c r="K486" s="1"/>
      <c r="L486" s="17"/>
      <c r="M486" s="17"/>
      <c r="N486" s="188" t="s">
        <v>260</v>
      </c>
      <c r="O486" s="187">
        <v>0.1</v>
      </c>
      <c r="P486" s="187">
        <v>3</v>
      </c>
    </row>
    <row r="487" spans="1:16" s="187" customFormat="1" ht="130.5" hidden="1" x14ac:dyDescent="0.35">
      <c r="A487" s="81"/>
      <c r="B487" s="197"/>
      <c r="C487" s="15"/>
      <c r="D487" s="15"/>
      <c r="E487" s="7"/>
      <c r="F487" s="7"/>
      <c r="G487" s="7"/>
      <c r="H487" s="7"/>
      <c r="I487" s="7"/>
      <c r="J487" s="7"/>
      <c r="K487" s="1"/>
      <c r="L487" s="17"/>
      <c r="M487" s="17"/>
      <c r="N487" s="188" t="s">
        <v>183</v>
      </c>
      <c r="O487" s="187">
        <v>3</v>
      </c>
      <c r="P487" s="187">
        <v>10</v>
      </c>
    </row>
    <row r="488" spans="1:16" s="187" customFormat="1" ht="130.5" hidden="1" x14ac:dyDescent="0.35">
      <c r="A488" s="81"/>
      <c r="B488" s="197"/>
      <c r="C488" s="15"/>
      <c r="D488" s="15"/>
      <c r="E488" s="7"/>
      <c r="F488" s="7"/>
      <c r="G488" s="7"/>
      <c r="H488" s="7"/>
      <c r="I488" s="7"/>
      <c r="J488" s="7"/>
      <c r="K488" s="1"/>
      <c r="L488" s="17"/>
      <c r="M488" s="17"/>
      <c r="N488" s="188" t="s">
        <v>125</v>
      </c>
      <c r="O488" s="187">
        <v>10</v>
      </c>
      <c r="P488" s="187">
        <v>30</v>
      </c>
    </row>
    <row r="489" spans="1:16" s="187" customFormat="1" ht="130.5" hidden="1" x14ac:dyDescent="0.35">
      <c r="A489" s="81"/>
      <c r="B489" s="197"/>
      <c r="C489" s="15"/>
      <c r="D489" s="15"/>
      <c r="E489" s="7"/>
      <c r="F489" s="7"/>
      <c r="G489" s="7"/>
      <c r="H489" s="7"/>
      <c r="I489" s="7"/>
      <c r="J489" s="7"/>
      <c r="K489" s="1"/>
      <c r="L489" s="17"/>
      <c r="M489" s="17"/>
      <c r="N489" s="188" t="s">
        <v>184</v>
      </c>
      <c r="O489" s="187">
        <v>30</v>
      </c>
      <c r="P489" s="187">
        <v>100</v>
      </c>
    </row>
    <row r="490" spans="1:16" s="187" customFormat="1" ht="145" hidden="1" x14ac:dyDescent="0.35">
      <c r="A490" s="81"/>
      <c r="B490" s="197"/>
      <c r="C490" s="15"/>
      <c r="D490" s="15"/>
      <c r="E490" s="7"/>
      <c r="F490" s="7"/>
      <c r="G490" s="7"/>
      <c r="H490" s="7"/>
      <c r="I490" s="7"/>
      <c r="J490" s="7"/>
      <c r="K490" s="1"/>
      <c r="L490" s="17"/>
      <c r="M490" s="17"/>
      <c r="N490" s="188" t="s">
        <v>185</v>
      </c>
      <c r="O490" s="187">
        <v>100</v>
      </c>
      <c r="P490" s="187">
        <v>200</v>
      </c>
    </row>
    <row r="491" spans="1:16" s="187" customFormat="1" hidden="1" x14ac:dyDescent="0.35">
      <c r="A491" s="81"/>
      <c r="B491" s="197"/>
      <c r="C491" s="15"/>
      <c r="D491" s="15"/>
      <c r="E491" s="7"/>
      <c r="F491" s="7"/>
      <c r="G491" s="7"/>
      <c r="H491" s="7"/>
      <c r="I491" s="7"/>
      <c r="J491" s="7"/>
      <c r="K491" s="6"/>
      <c r="L491" s="17"/>
      <c r="M491" s="17"/>
      <c r="N491" s="187" t="s">
        <v>463</v>
      </c>
    </row>
    <row r="492" spans="1:16" s="187" customFormat="1" x14ac:dyDescent="0.35">
      <c r="A492" s="81" t="s">
        <v>256</v>
      </c>
      <c r="B492" s="197" t="s">
        <v>256</v>
      </c>
      <c r="C492" s="15"/>
      <c r="D492" s="15"/>
      <c r="E492" s="7"/>
      <c r="F492" s="7"/>
      <c r="G492" s="7"/>
      <c r="H492" s="7"/>
      <c r="I492" s="7"/>
      <c r="J492" s="7"/>
      <c r="K492" s="7"/>
      <c r="L492" s="17"/>
      <c r="M492" s="17"/>
    </row>
    <row r="493" spans="1:16" s="187" customFormat="1" ht="85.25" customHeight="1" x14ac:dyDescent="0.35">
      <c r="A493" s="81" t="s">
        <v>256</v>
      </c>
      <c r="B493" s="197" t="s">
        <v>256</v>
      </c>
      <c r="C493" s="15"/>
      <c r="D493" s="15"/>
      <c r="E493" s="226" t="str">
        <f>IF(AND(G483&gt;=0,G483&lt;=2),N494,IF(AND(G483&gt;=2,G483&lt;=200),N495,N496))</f>
        <v>Verify Data Entry</v>
      </c>
      <c r="F493" s="226"/>
      <c r="G493" s="226"/>
      <c r="H493" s="226"/>
      <c r="I493" s="226"/>
      <c r="J493" s="226"/>
      <c r="K493" s="226"/>
      <c r="L493" s="17"/>
      <c r="M493" s="17"/>
    </row>
    <row r="494" spans="1:16" s="187" customFormat="1" ht="101.5" hidden="1" x14ac:dyDescent="0.35">
      <c r="A494" s="81"/>
      <c r="B494" s="197"/>
      <c r="C494" s="15"/>
      <c r="D494" s="15"/>
      <c r="E494" s="18"/>
      <c r="F494" s="7"/>
      <c r="G494" s="4"/>
      <c r="H494" s="7"/>
      <c r="I494" s="7"/>
      <c r="J494" s="7"/>
      <c r="K494" s="7"/>
      <c r="L494" s="17"/>
      <c r="M494" s="17"/>
      <c r="N494" s="188" t="s">
        <v>261</v>
      </c>
    </row>
    <row r="495" spans="1:16" s="187" customFormat="1" hidden="1" x14ac:dyDescent="0.35">
      <c r="A495" s="81"/>
      <c r="B495" s="197"/>
      <c r="C495" s="15"/>
      <c r="D495" s="15"/>
      <c r="E495" s="7"/>
      <c r="F495" s="7"/>
      <c r="G495" s="7"/>
      <c r="H495" s="7"/>
      <c r="I495" s="7"/>
      <c r="J495" s="7"/>
      <c r="K495" s="7"/>
      <c r="L495" s="17"/>
      <c r="M495" s="17"/>
      <c r="N495" s="188" t="s">
        <v>93</v>
      </c>
    </row>
    <row r="496" spans="1:16" s="187" customFormat="1" hidden="1" x14ac:dyDescent="0.35">
      <c r="A496" s="81"/>
      <c r="B496" s="197"/>
      <c r="C496" s="15"/>
      <c r="D496" s="15"/>
      <c r="E496" s="7"/>
      <c r="F496" s="7"/>
      <c r="G496" s="7"/>
      <c r="H496" s="7"/>
      <c r="I496" s="7"/>
      <c r="J496" s="7"/>
      <c r="K496" s="7"/>
      <c r="L496" s="17"/>
      <c r="M496" s="17"/>
      <c r="N496" s="188" t="s">
        <v>6</v>
      </c>
    </row>
    <row r="497" spans="1:24" s="187" customFormat="1" hidden="1" x14ac:dyDescent="0.35">
      <c r="A497" s="81"/>
      <c r="B497" s="197"/>
      <c r="C497" s="15"/>
      <c r="D497" s="15"/>
      <c r="E497" s="7"/>
      <c r="F497" s="7"/>
      <c r="G497" s="7"/>
      <c r="H497" s="7"/>
      <c r="I497" s="7"/>
      <c r="J497" s="7"/>
      <c r="K497" s="7"/>
      <c r="L497" s="17"/>
      <c r="M497" s="17"/>
      <c r="N497" s="188"/>
    </row>
    <row r="498" spans="1:24" s="187" customFormat="1" ht="15" thickBot="1" x14ac:dyDescent="0.4">
      <c r="A498" s="82" t="s">
        <v>256</v>
      </c>
      <c r="B498" s="197" t="s">
        <v>256</v>
      </c>
      <c r="C498" s="15"/>
      <c r="D498" s="19"/>
      <c r="E498" s="20"/>
      <c r="F498" s="20"/>
      <c r="G498" s="20"/>
      <c r="H498" s="20"/>
      <c r="I498" s="20"/>
      <c r="J498" s="20"/>
      <c r="K498" s="20"/>
      <c r="L498" s="21"/>
      <c r="M498" s="17"/>
      <c r="O498" s="189"/>
      <c r="P498" s="189"/>
      <c r="Q498" s="189"/>
      <c r="R498" s="189"/>
      <c r="S498" s="189"/>
      <c r="T498" s="189"/>
      <c r="U498" s="189"/>
      <c r="X498" s="190"/>
    </row>
    <row r="499" spans="1:24" s="187" customFormat="1" ht="15" thickBot="1" x14ac:dyDescent="0.4">
      <c r="A499" s="81" t="s">
        <v>256</v>
      </c>
      <c r="B499" s="197" t="s">
        <v>256</v>
      </c>
      <c r="C499" s="15"/>
      <c r="D499" s="7"/>
      <c r="E499" s="7"/>
      <c r="F499" s="7"/>
      <c r="G499" s="7"/>
      <c r="H499" s="7"/>
      <c r="I499" s="7"/>
      <c r="J499" s="7"/>
      <c r="K499" s="7"/>
      <c r="L499" s="7"/>
      <c r="M499" s="17"/>
    </row>
    <row r="500" spans="1:24" s="187" customFormat="1" ht="8.4" customHeight="1" thickBot="1" x14ac:dyDescent="0.4">
      <c r="A500" s="81" t="s">
        <v>256</v>
      </c>
      <c r="B500" s="197" t="s">
        <v>256</v>
      </c>
      <c r="C500" s="15"/>
      <c r="D500" s="12"/>
      <c r="E500" s="13"/>
      <c r="F500" s="13"/>
      <c r="G500" s="13"/>
      <c r="H500" s="13"/>
      <c r="I500" s="13"/>
      <c r="J500" s="13"/>
      <c r="K500" s="13"/>
      <c r="L500" s="14"/>
      <c r="M500" s="17"/>
    </row>
    <row r="501" spans="1:24" s="187" customFormat="1" ht="19" thickBot="1" x14ac:dyDescent="0.5">
      <c r="A501" s="81" t="s">
        <v>256</v>
      </c>
      <c r="B501" s="197" t="s">
        <v>256</v>
      </c>
      <c r="C501" s="15"/>
      <c r="D501" s="15"/>
      <c r="E501" s="24" t="s">
        <v>127</v>
      </c>
      <c r="F501" s="7"/>
      <c r="G501" s="32" t="s">
        <v>251</v>
      </c>
      <c r="H501" s="25" t="s">
        <v>79</v>
      </c>
      <c r="I501" s="7"/>
      <c r="J501" s="7"/>
      <c r="K501" s="16" t="s">
        <v>10</v>
      </c>
      <c r="L501" s="17"/>
      <c r="M501" s="17"/>
    </row>
    <row r="502" spans="1:24" s="187" customFormat="1" ht="147" customHeight="1" thickBot="1" x14ac:dyDescent="0.4">
      <c r="A502" s="81" t="s">
        <v>256</v>
      </c>
      <c r="B502" s="197" t="s">
        <v>256</v>
      </c>
      <c r="C502" s="15"/>
      <c r="D502" s="15"/>
      <c r="E502" s="7"/>
      <c r="F502" s="7"/>
      <c r="G502" s="7"/>
      <c r="H502" s="7"/>
      <c r="I502" s="7"/>
      <c r="J502" s="7"/>
      <c r="K502" s="2" t="str">
        <f>IF(AND(G501&gt;=O503,G501&lt;=P503),N503,IF(AND(G501&gt;=O504,G501&lt;=P504),N504,IF(AND(G501&gt;=O505,G501&lt;=P505),N505,IF(AND(G501&gt;=O506,G501&lt;=P506),N506,IF(AND(G501&gt;=O507,G501&lt;=P507),N507,IF(AND(G501&gt;=O508,G501&lt;=P508),N508,IF(AND(G501&gt;=O509,G501&lt;=P509),N509,N510)))))))</f>
        <v xml:space="preserve">Verify Data Entry - Enter 0 for N.N </v>
      </c>
      <c r="L502" s="17"/>
      <c r="M502" s="17"/>
      <c r="O502" s="187" t="s">
        <v>0</v>
      </c>
      <c r="P502" s="187" t="s">
        <v>1</v>
      </c>
    </row>
    <row r="503" spans="1:24" s="187" customFormat="1" ht="159.5" hidden="1" x14ac:dyDescent="0.35">
      <c r="A503" s="81"/>
      <c r="B503" s="197"/>
      <c r="C503" s="15"/>
      <c r="D503" s="15"/>
      <c r="E503" s="7"/>
      <c r="F503" s="7"/>
      <c r="G503" s="7"/>
      <c r="H503" s="7"/>
      <c r="I503" s="7"/>
      <c r="J503" s="7"/>
      <c r="K503" s="1"/>
      <c r="L503" s="17"/>
      <c r="M503" s="17"/>
      <c r="N503" s="188" t="s">
        <v>380</v>
      </c>
      <c r="O503" s="187">
        <v>0</v>
      </c>
      <c r="P503" s="187">
        <v>0.01</v>
      </c>
    </row>
    <row r="504" spans="1:24" s="187" customFormat="1" ht="72.5" hidden="1" x14ac:dyDescent="0.35">
      <c r="A504" s="81"/>
      <c r="B504" s="197"/>
      <c r="C504" s="15"/>
      <c r="D504" s="15"/>
      <c r="E504" s="7"/>
      <c r="F504" s="7"/>
      <c r="G504" s="7"/>
      <c r="H504" s="7"/>
      <c r="I504" s="7"/>
      <c r="J504" s="7"/>
      <c r="K504" s="1"/>
      <c r="L504" s="17"/>
      <c r="M504" s="17"/>
      <c r="N504" s="188" t="s">
        <v>128</v>
      </c>
      <c r="O504" s="187">
        <v>0.01</v>
      </c>
      <c r="P504" s="187">
        <v>4</v>
      </c>
    </row>
    <row r="505" spans="1:24" s="187" customFormat="1" ht="72.5" hidden="1" x14ac:dyDescent="0.35">
      <c r="A505" s="81"/>
      <c r="B505" s="197"/>
      <c r="C505" s="15"/>
      <c r="D505" s="15"/>
      <c r="E505" s="7"/>
      <c r="F505" s="7"/>
      <c r="G505" s="7"/>
      <c r="H505" s="7"/>
      <c r="I505" s="7"/>
      <c r="J505" s="7"/>
      <c r="K505" s="1"/>
      <c r="L505" s="17"/>
      <c r="M505" s="17"/>
      <c r="N505" s="188" t="s">
        <v>129</v>
      </c>
      <c r="O505" s="187">
        <v>4</v>
      </c>
      <c r="P505" s="187">
        <v>5</v>
      </c>
    </row>
    <row r="506" spans="1:24" s="187" customFormat="1" ht="116" hidden="1" x14ac:dyDescent="0.35">
      <c r="A506" s="81"/>
      <c r="B506" s="197"/>
      <c r="C506" s="15"/>
      <c r="D506" s="15"/>
      <c r="E506" s="7"/>
      <c r="F506" s="7"/>
      <c r="G506" s="7"/>
      <c r="H506" s="7"/>
      <c r="I506" s="7"/>
      <c r="J506" s="7"/>
      <c r="K506" s="1"/>
      <c r="L506" s="17"/>
      <c r="M506" s="17"/>
      <c r="N506" s="188" t="s">
        <v>186</v>
      </c>
      <c r="O506" s="187">
        <v>5</v>
      </c>
      <c r="P506" s="187">
        <v>15</v>
      </c>
    </row>
    <row r="507" spans="1:24" s="187" customFormat="1" ht="116" hidden="1" x14ac:dyDescent="0.35">
      <c r="A507" s="81"/>
      <c r="B507" s="197"/>
      <c r="C507" s="15"/>
      <c r="D507" s="15"/>
      <c r="E507" s="7"/>
      <c r="F507" s="7"/>
      <c r="G507" s="7"/>
      <c r="H507" s="7"/>
      <c r="I507" s="7"/>
      <c r="J507" s="7"/>
      <c r="K507" s="1"/>
      <c r="L507" s="17"/>
      <c r="M507" s="17"/>
      <c r="N507" s="188" t="s">
        <v>187</v>
      </c>
      <c r="O507" s="187">
        <v>15</v>
      </c>
      <c r="P507" s="187">
        <v>25</v>
      </c>
    </row>
    <row r="508" spans="1:24" s="187" customFormat="1" ht="116" hidden="1" x14ac:dyDescent="0.35">
      <c r="A508" s="81"/>
      <c r="B508" s="197"/>
      <c r="C508" s="15"/>
      <c r="D508" s="15"/>
      <c r="E508" s="7"/>
      <c r="F508" s="7"/>
      <c r="G508" s="7"/>
      <c r="H508" s="7"/>
      <c r="I508" s="7"/>
      <c r="J508" s="7"/>
      <c r="K508" s="1"/>
      <c r="L508" s="17"/>
      <c r="M508" s="17"/>
      <c r="N508" s="188" t="s">
        <v>188</v>
      </c>
      <c r="O508" s="187">
        <v>25</v>
      </c>
      <c r="P508" s="187">
        <v>80</v>
      </c>
    </row>
    <row r="509" spans="1:24" s="187" customFormat="1" ht="116" hidden="1" x14ac:dyDescent="0.35">
      <c r="A509" s="81"/>
      <c r="B509" s="197"/>
      <c r="C509" s="15"/>
      <c r="D509" s="15"/>
      <c r="E509" s="7"/>
      <c r="F509" s="7"/>
      <c r="G509" s="7"/>
      <c r="H509" s="7"/>
      <c r="I509" s="7"/>
      <c r="J509" s="7"/>
      <c r="K509" s="1"/>
      <c r="L509" s="17"/>
      <c r="M509" s="17"/>
      <c r="N509" s="188" t="s">
        <v>189</v>
      </c>
      <c r="O509" s="187">
        <v>80</v>
      </c>
      <c r="P509" s="187">
        <v>200</v>
      </c>
    </row>
    <row r="510" spans="1:24" s="187" customFormat="1" hidden="1" x14ac:dyDescent="0.35">
      <c r="A510" s="81"/>
      <c r="B510" s="197"/>
      <c r="C510" s="15"/>
      <c r="D510" s="15"/>
      <c r="E510" s="7"/>
      <c r="F510" s="7"/>
      <c r="G510" s="7"/>
      <c r="H510" s="7"/>
      <c r="I510" s="7"/>
      <c r="J510" s="7"/>
      <c r="K510" s="6"/>
      <c r="L510" s="17"/>
      <c r="M510" s="17"/>
      <c r="N510" s="187" t="s">
        <v>463</v>
      </c>
    </row>
    <row r="511" spans="1:24" s="187" customFormat="1" x14ac:dyDescent="0.35">
      <c r="A511" s="81" t="s">
        <v>256</v>
      </c>
      <c r="B511" s="197" t="s">
        <v>256</v>
      </c>
      <c r="C511" s="15"/>
      <c r="D511" s="15"/>
      <c r="E511" s="7"/>
      <c r="F511" s="7"/>
      <c r="G511" s="7"/>
      <c r="H511" s="7"/>
      <c r="I511" s="7"/>
      <c r="J511" s="7"/>
      <c r="K511" s="7"/>
      <c r="L511" s="17"/>
      <c r="M511" s="17"/>
    </row>
    <row r="512" spans="1:24" s="187" customFormat="1" x14ac:dyDescent="0.35">
      <c r="A512" s="81" t="s">
        <v>256</v>
      </c>
      <c r="B512" s="197" t="s">
        <v>256</v>
      </c>
      <c r="C512" s="15"/>
      <c r="D512" s="15"/>
      <c r="E512" s="16" t="str">
        <f>IF(AND(G501&gt;=0,G501&lt;=5),N513,IF(AND(G501&gt;=5,G501&lt;=200),N514,N515))</f>
        <v>Verify Data Entry</v>
      </c>
      <c r="F512" s="7"/>
      <c r="G512" s="7"/>
      <c r="H512" s="7"/>
      <c r="I512" s="7"/>
      <c r="J512" s="7"/>
      <c r="K512" s="7"/>
      <c r="L512" s="17"/>
      <c r="M512" s="17"/>
    </row>
    <row r="513" spans="1:24" s="187" customFormat="1" ht="14.4" customHeight="1" x14ac:dyDescent="0.35">
      <c r="A513" s="81" t="s">
        <v>256</v>
      </c>
      <c r="B513" s="197" t="s">
        <v>256</v>
      </c>
      <c r="C513" s="15"/>
      <c r="D513" s="15"/>
      <c r="E513" s="18">
        <f>IF(AND(E512=N513),X518,0)</f>
        <v>0</v>
      </c>
      <c r="F513" s="7" t="s">
        <v>109</v>
      </c>
      <c r="G513" s="4" t="s">
        <v>15</v>
      </c>
      <c r="H513" s="7">
        <f>IF(AND(E512=N513),W518,0)</f>
        <v>0</v>
      </c>
      <c r="I513" s="7" t="s">
        <v>17</v>
      </c>
      <c r="J513" s="7"/>
      <c r="K513" s="7"/>
      <c r="L513" s="17"/>
      <c r="M513" s="17"/>
      <c r="N513" s="188" t="s">
        <v>130</v>
      </c>
    </row>
    <row r="514" spans="1:24" s="187" customFormat="1" hidden="1" x14ac:dyDescent="0.35">
      <c r="A514" s="81"/>
      <c r="B514" s="197"/>
      <c r="C514" s="15"/>
      <c r="D514" s="15"/>
      <c r="E514" s="7"/>
      <c r="F514" s="7"/>
      <c r="G514" s="7"/>
      <c r="H514" s="7"/>
      <c r="I514" s="7"/>
      <c r="J514" s="7"/>
      <c r="K514" s="7"/>
      <c r="L514" s="17"/>
      <c r="M514" s="17"/>
      <c r="N514" s="188" t="s">
        <v>16</v>
      </c>
    </row>
    <row r="515" spans="1:24" s="187" customFormat="1" hidden="1" x14ac:dyDescent="0.35">
      <c r="A515" s="81"/>
      <c r="B515" s="197"/>
      <c r="C515" s="15"/>
      <c r="D515" s="15"/>
      <c r="E515" s="7"/>
      <c r="F515" s="7"/>
      <c r="G515" s="7"/>
      <c r="H515" s="7"/>
      <c r="I515" s="7"/>
      <c r="J515" s="7"/>
      <c r="K515" s="7"/>
      <c r="L515" s="17"/>
      <c r="M515" s="17"/>
      <c r="N515" s="188" t="s">
        <v>6</v>
      </c>
    </row>
    <row r="516" spans="1:24" s="187" customFormat="1" hidden="1" x14ac:dyDescent="0.35">
      <c r="A516" s="81"/>
      <c r="B516" s="197"/>
      <c r="C516" s="15"/>
      <c r="D516" s="15"/>
      <c r="E516" s="7"/>
      <c r="F516" s="7"/>
      <c r="G516" s="7"/>
      <c r="H516" s="7"/>
      <c r="I516" s="7"/>
      <c r="J516" s="7"/>
      <c r="K516" s="7"/>
      <c r="L516" s="17"/>
      <c r="M516" s="17"/>
      <c r="N516" s="188"/>
    </row>
    <row r="517" spans="1:24" s="187" customFormat="1" hidden="1" x14ac:dyDescent="0.35">
      <c r="A517" s="84"/>
      <c r="B517" s="197"/>
      <c r="C517" s="15"/>
      <c r="D517" s="15"/>
      <c r="E517" s="7"/>
      <c r="F517" s="7"/>
      <c r="G517" s="7"/>
      <c r="H517" s="7"/>
      <c r="I517" s="7"/>
      <c r="J517" s="7"/>
      <c r="K517" s="7"/>
      <c r="L517" s="17"/>
      <c r="M517" s="17"/>
      <c r="O517" s="189" t="s">
        <v>18</v>
      </c>
      <c r="P517" s="189" t="s">
        <v>19</v>
      </c>
      <c r="Q517" s="189" t="s">
        <v>20</v>
      </c>
      <c r="R517" s="189" t="s">
        <v>21</v>
      </c>
      <c r="S517" s="189" t="s">
        <v>22</v>
      </c>
      <c r="T517" s="189"/>
      <c r="U517" s="189" t="s">
        <v>23</v>
      </c>
      <c r="V517" s="189" t="s">
        <v>24</v>
      </c>
      <c r="W517" s="189" t="s">
        <v>25</v>
      </c>
      <c r="X517" s="189" t="s">
        <v>26</v>
      </c>
    </row>
    <row r="518" spans="1:24" s="187" customFormat="1" ht="15" thickBot="1" x14ac:dyDescent="0.4">
      <c r="A518" s="82" t="s">
        <v>256</v>
      </c>
      <c r="B518" s="197" t="s">
        <v>256</v>
      </c>
      <c r="C518" s="15"/>
      <c r="D518" s="19"/>
      <c r="E518" s="20"/>
      <c r="F518" s="20"/>
      <c r="G518" s="20"/>
      <c r="H518" s="20"/>
      <c r="I518" s="20"/>
      <c r="J518" s="20"/>
      <c r="K518" s="20"/>
      <c r="L518" s="21"/>
      <c r="M518" s="17"/>
      <c r="O518" s="189">
        <v>1000</v>
      </c>
      <c r="P518" s="189" t="str">
        <f>G501</f>
        <v>Enter Data</v>
      </c>
      <c r="Q518" s="189">
        <v>5</v>
      </c>
      <c r="R518" s="189" t="e">
        <f>Q518-P518</f>
        <v>#VALUE!</v>
      </c>
      <c r="S518" s="189" t="e">
        <f>R518*$G$7/O518*1</f>
        <v>#VALUE!</v>
      </c>
      <c r="T518" s="189"/>
      <c r="U518" s="189">
        <v>2</v>
      </c>
      <c r="V518" s="189" t="e">
        <f>R518/U518</f>
        <v>#VALUE!</v>
      </c>
      <c r="W518" s="189" t="e">
        <f>ROUNDUP(V518,0)</f>
        <v>#VALUE!</v>
      </c>
      <c r="X518" s="191" t="e">
        <f>S518/W518</f>
        <v>#VALUE!</v>
      </c>
    </row>
    <row r="519" spans="1:24" s="187" customFormat="1" ht="15" thickBot="1" x14ac:dyDescent="0.4">
      <c r="A519" s="81" t="s">
        <v>256</v>
      </c>
      <c r="B519" s="197" t="s">
        <v>256</v>
      </c>
      <c r="C519" s="15"/>
      <c r="D519" s="7"/>
      <c r="E519" s="7"/>
      <c r="F519" s="7"/>
      <c r="G519" s="7"/>
      <c r="H519" s="7"/>
      <c r="I519" s="7"/>
      <c r="J519" s="7"/>
      <c r="K519" s="7"/>
      <c r="L519" s="7"/>
      <c r="M519" s="17"/>
    </row>
    <row r="520" spans="1:24" s="187" customFormat="1" ht="8.4" customHeight="1" thickBot="1" x14ac:dyDescent="0.4">
      <c r="A520" s="81" t="s">
        <v>256</v>
      </c>
      <c r="B520" s="197" t="s">
        <v>256</v>
      </c>
      <c r="C520" s="15"/>
      <c r="D520" s="12"/>
      <c r="E520" s="13"/>
      <c r="F520" s="13"/>
      <c r="G520" s="13"/>
      <c r="H520" s="13"/>
      <c r="I520" s="13"/>
      <c r="J520" s="13"/>
      <c r="K520" s="13"/>
      <c r="L520" s="14"/>
      <c r="M520" s="17"/>
    </row>
    <row r="521" spans="1:24" s="187" customFormat="1" ht="19" thickBot="1" x14ac:dyDescent="0.5">
      <c r="A521" s="81" t="s">
        <v>256</v>
      </c>
      <c r="B521" s="197" t="s">
        <v>256</v>
      </c>
      <c r="C521" s="15"/>
      <c r="D521" s="15"/>
      <c r="E521" s="24" t="s">
        <v>131</v>
      </c>
      <c r="F521" s="7"/>
      <c r="G521" s="32" t="s">
        <v>251</v>
      </c>
      <c r="H521" s="25" t="s">
        <v>79</v>
      </c>
      <c r="I521" s="7"/>
      <c r="J521" s="7"/>
      <c r="K521" s="16" t="s">
        <v>10</v>
      </c>
      <c r="L521" s="17"/>
      <c r="M521" s="17"/>
    </row>
    <row r="522" spans="1:24" s="187" customFormat="1" ht="204" customHeight="1" thickBot="1" x14ac:dyDescent="0.4">
      <c r="A522" s="81" t="s">
        <v>256</v>
      </c>
      <c r="B522" s="197" t="s">
        <v>256</v>
      </c>
      <c r="C522" s="15"/>
      <c r="D522" s="15"/>
      <c r="E522" s="7"/>
      <c r="F522" s="7"/>
      <c r="G522" s="7"/>
      <c r="H522" s="7"/>
      <c r="I522" s="7"/>
      <c r="J522" s="7"/>
      <c r="K522" s="2" t="str">
        <f>IF(AND(G521&gt;=O523,G521&lt;=P523),N523,IF(AND(G521&gt;=O524,G521&lt;=P524),N524,IF(AND(G521&gt;=O525,G521&lt;=P525),N525,IF(AND(G521&gt;=O526,G521&lt;=P526),N526,IF(AND(G521&gt;=O527,G521&lt;=P527),N527,IF(AND(G521&gt;=O528,G521&lt;=P528),N528,N529))))))</f>
        <v xml:space="preserve">Verify Data Entry - Enter 0 for N.N </v>
      </c>
      <c r="L522" s="17"/>
      <c r="M522" s="17"/>
      <c r="O522" s="187" t="s">
        <v>0</v>
      </c>
      <c r="P522" s="187" t="s">
        <v>1</v>
      </c>
    </row>
    <row r="523" spans="1:24" s="187" customFormat="1" ht="188.5" hidden="1" x14ac:dyDescent="0.35">
      <c r="A523" s="81"/>
      <c r="B523" s="197"/>
      <c r="C523" s="15"/>
      <c r="D523" s="15"/>
      <c r="E523" s="7"/>
      <c r="F523" s="7"/>
      <c r="G523" s="7"/>
      <c r="H523" s="7"/>
      <c r="I523" s="7"/>
      <c r="J523" s="7"/>
      <c r="K523" s="1"/>
      <c r="L523" s="17"/>
      <c r="M523" s="17"/>
      <c r="N523" s="188" t="s">
        <v>409</v>
      </c>
      <c r="O523" s="187">
        <v>0</v>
      </c>
      <c r="P523" s="187">
        <v>1</v>
      </c>
    </row>
    <row r="524" spans="1:24" s="187" customFormat="1" ht="101.5" hidden="1" x14ac:dyDescent="0.35">
      <c r="A524" s="81"/>
      <c r="B524" s="197"/>
      <c r="C524" s="15"/>
      <c r="D524" s="15"/>
      <c r="E524" s="7"/>
      <c r="F524" s="7"/>
      <c r="G524" s="7"/>
      <c r="H524" s="7"/>
      <c r="I524" s="7"/>
      <c r="J524" s="7"/>
      <c r="K524" s="1"/>
      <c r="L524" s="17"/>
      <c r="M524" s="17"/>
      <c r="N524" s="188" t="s">
        <v>408</v>
      </c>
      <c r="O524" s="187">
        <v>1</v>
      </c>
      <c r="P524" s="187">
        <v>10</v>
      </c>
    </row>
    <row r="525" spans="1:24" s="187" customFormat="1" ht="188.5" hidden="1" x14ac:dyDescent="0.35">
      <c r="A525" s="81"/>
      <c r="B525" s="197"/>
      <c r="C525" s="15"/>
      <c r="D525" s="15"/>
      <c r="E525" s="7"/>
      <c r="F525" s="7"/>
      <c r="G525" s="7"/>
      <c r="H525" s="7"/>
      <c r="I525" s="7"/>
      <c r="J525" s="7"/>
      <c r="K525" s="1"/>
      <c r="L525" s="17"/>
      <c r="M525" s="17"/>
      <c r="N525" s="188" t="s">
        <v>190</v>
      </c>
      <c r="O525" s="187">
        <v>10</v>
      </c>
      <c r="P525" s="187">
        <v>40</v>
      </c>
    </row>
    <row r="526" spans="1:24" s="187" customFormat="1" ht="188.5" hidden="1" x14ac:dyDescent="0.35">
      <c r="A526" s="81"/>
      <c r="B526" s="197"/>
      <c r="C526" s="15"/>
      <c r="D526" s="15"/>
      <c r="E526" s="7"/>
      <c r="F526" s="7"/>
      <c r="G526" s="7"/>
      <c r="H526" s="7"/>
      <c r="I526" s="7"/>
      <c r="J526" s="7"/>
      <c r="K526" s="1"/>
      <c r="L526" s="17"/>
      <c r="M526" s="17"/>
      <c r="N526" s="188" t="s">
        <v>191</v>
      </c>
      <c r="O526" s="187">
        <v>40</v>
      </c>
      <c r="P526" s="187">
        <v>80</v>
      </c>
    </row>
    <row r="527" spans="1:24" s="187" customFormat="1" ht="188.5" hidden="1" x14ac:dyDescent="0.35">
      <c r="A527" s="81"/>
      <c r="B527" s="197"/>
      <c r="C527" s="15"/>
      <c r="D527" s="15"/>
      <c r="E527" s="7"/>
      <c r="F527" s="7"/>
      <c r="G527" s="7"/>
      <c r="H527" s="7"/>
      <c r="I527" s="7"/>
      <c r="J527" s="7"/>
      <c r="K527" s="1"/>
      <c r="L527" s="17"/>
      <c r="M527" s="17"/>
      <c r="N527" s="188" t="s">
        <v>192</v>
      </c>
      <c r="O527" s="187">
        <v>80</v>
      </c>
      <c r="P527" s="187">
        <v>100</v>
      </c>
    </row>
    <row r="528" spans="1:24" s="187" customFormat="1" ht="174" hidden="1" x14ac:dyDescent="0.35">
      <c r="A528" s="81"/>
      <c r="B528" s="197"/>
      <c r="C528" s="15"/>
      <c r="D528" s="15"/>
      <c r="E528" s="7"/>
      <c r="F528" s="7"/>
      <c r="G528" s="7"/>
      <c r="H528" s="7"/>
      <c r="I528" s="7"/>
      <c r="J528" s="7"/>
      <c r="K528" s="1"/>
      <c r="L528" s="17"/>
      <c r="M528" s="17"/>
      <c r="N528" s="188" t="s">
        <v>132</v>
      </c>
      <c r="O528" s="187">
        <v>100</v>
      </c>
      <c r="P528" s="187">
        <v>250</v>
      </c>
    </row>
    <row r="529" spans="1:52" s="187" customFormat="1" hidden="1" x14ac:dyDescent="0.35">
      <c r="A529" s="81"/>
      <c r="B529" s="197"/>
      <c r="C529" s="15"/>
      <c r="D529" s="15"/>
      <c r="E529" s="7"/>
      <c r="F529" s="7"/>
      <c r="G529" s="7"/>
      <c r="H529" s="7"/>
      <c r="I529" s="7"/>
      <c r="J529" s="7"/>
      <c r="K529" s="6"/>
      <c r="L529" s="17"/>
      <c r="M529" s="17"/>
      <c r="N529" s="187" t="s">
        <v>463</v>
      </c>
    </row>
    <row r="530" spans="1:52" s="187" customFormat="1" hidden="1" x14ac:dyDescent="0.35">
      <c r="A530" s="81"/>
      <c r="B530" s="197"/>
      <c r="C530" s="15"/>
      <c r="D530" s="15"/>
      <c r="E530" s="7"/>
      <c r="F530" s="7"/>
      <c r="G530" s="7"/>
      <c r="H530" s="7"/>
      <c r="I530" s="7"/>
      <c r="J530" s="7"/>
      <c r="K530" s="7"/>
      <c r="L530" s="17"/>
      <c r="M530" s="17"/>
    </row>
    <row r="531" spans="1:52" s="187" customFormat="1" ht="15" thickBot="1" x14ac:dyDescent="0.4">
      <c r="A531" s="82" t="s">
        <v>256</v>
      </c>
      <c r="B531" s="197" t="s">
        <v>256</v>
      </c>
      <c r="C531" s="15"/>
      <c r="D531" s="19"/>
      <c r="E531" s="20"/>
      <c r="F531" s="20"/>
      <c r="G531" s="20"/>
      <c r="H531" s="20"/>
      <c r="I531" s="20"/>
      <c r="J531" s="20"/>
      <c r="K531" s="20"/>
      <c r="L531" s="21"/>
      <c r="M531" s="17"/>
      <c r="O531" s="189"/>
      <c r="P531" s="189"/>
      <c r="Q531" s="189"/>
      <c r="R531" s="189"/>
      <c r="S531" s="189"/>
      <c r="T531" s="189"/>
      <c r="U531" s="189"/>
      <c r="X531" s="190"/>
    </row>
    <row r="532" spans="1:52" x14ac:dyDescent="0.35">
      <c r="A532" s="82" t="s">
        <v>256</v>
      </c>
      <c r="B532" s="197" t="s">
        <v>256</v>
      </c>
      <c r="C532" s="15"/>
      <c r="D532" s="7"/>
      <c r="E532" s="7"/>
      <c r="F532" s="7"/>
      <c r="G532" s="7"/>
      <c r="H532" s="7"/>
      <c r="I532" s="7"/>
      <c r="J532" s="7"/>
      <c r="K532" s="7"/>
      <c r="L532" s="7"/>
      <c r="M532" s="17"/>
    </row>
    <row r="533" spans="1:52" s="187" customFormat="1" x14ac:dyDescent="0.35">
      <c r="A533" s="81" t="s">
        <v>256</v>
      </c>
      <c r="B533" s="197" t="s">
        <v>256</v>
      </c>
      <c r="C533" s="15"/>
      <c r="D533" s="7"/>
      <c r="E533" s="7"/>
      <c r="F533" s="7"/>
      <c r="G533" s="7"/>
      <c r="H533" s="7"/>
      <c r="I533" s="7"/>
      <c r="J533" s="7"/>
      <c r="K533" s="7"/>
      <c r="L533" s="7"/>
      <c r="M533" s="17"/>
    </row>
    <row r="534" spans="1:52" ht="15" thickBot="1" x14ac:dyDescent="0.4">
      <c r="A534" s="82" t="s">
        <v>256</v>
      </c>
      <c r="B534" s="197" t="s">
        <v>256</v>
      </c>
      <c r="C534" s="19"/>
      <c r="D534" s="20"/>
      <c r="E534" s="20"/>
      <c r="F534" s="20"/>
      <c r="G534" s="20"/>
      <c r="H534" s="20"/>
      <c r="I534" s="20"/>
      <c r="J534" s="20"/>
      <c r="K534" s="20"/>
      <c r="L534" s="20"/>
      <c r="M534" s="21"/>
    </row>
    <row r="535" spans="1:52" s="22" customFormat="1" ht="7.25" customHeight="1" thickBot="1" x14ac:dyDescent="0.4">
      <c r="A535" s="83"/>
      <c r="B535" s="197" t="s">
        <v>256</v>
      </c>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184"/>
      <c r="AX535" s="184"/>
      <c r="AY535" s="184"/>
      <c r="AZ535" s="184"/>
    </row>
    <row r="536" spans="1:52" ht="15" thickBot="1" x14ac:dyDescent="0.4">
      <c r="A536" s="81" t="s">
        <v>256</v>
      </c>
      <c r="B536" s="197" t="s">
        <v>256</v>
      </c>
      <c r="C536" s="12"/>
      <c r="D536" s="13"/>
      <c r="E536" s="13"/>
      <c r="F536" s="13"/>
      <c r="G536" s="13"/>
      <c r="H536" s="13"/>
      <c r="I536" s="13"/>
      <c r="J536" s="13"/>
      <c r="K536" s="13"/>
      <c r="L536" s="13"/>
      <c r="M536" s="14"/>
    </row>
    <row r="537" spans="1:52" ht="28.25" customHeight="1" thickBot="1" x14ac:dyDescent="0.5">
      <c r="A537" s="81" t="s">
        <v>256</v>
      </c>
      <c r="B537" s="197" t="s">
        <v>256</v>
      </c>
      <c r="C537" s="15"/>
      <c r="D537" s="211" t="s">
        <v>133</v>
      </c>
      <c r="E537" s="10"/>
      <c r="F537" s="10"/>
      <c r="G537" s="10"/>
      <c r="H537" s="10"/>
      <c r="I537" s="10"/>
      <c r="J537" s="11"/>
      <c r="K537" s="8"/>
      <c r="L537" s="8"/>
      <c r="M537" s="23"/>
      <c r="N537" s="3"/>
    </row>
    <row r="538" spans="1:52" ht="15" thickBot="1" x14ac:dyDescent="0.4">
      <c r="A538" s="81" t="s">
        <v>256</v>
      </c>
      <c r="B538" s="197" t="s">
        <v>256</v>
      </c>
      <c r="C538" s="15"/>
      <c r="D538" s="7"/>
      <c r="E538" s="7"/>
      <c r="F538" s="7"/>
      <c r="G538" s="7"/>
      <c r="H538" s="7"/>
      <c r="I538" s="7"/>
      <c r="J538" s="7"/>
      <c r="K538" s="7"/>
      <c r="L538" s="7"/>
      <c r="M538" s="17"/>
    </row>
    <row r="539" spans="1:52" ht="8.4" customHeight="1" thickBot="1" x14ac:dyDescent="0.4">
      <c r="A539" s="81" t="s">
        <v>256</v>
      </c>
      <c r="B539" s="197" t="s">
        <v>256</v>
      </c>
      <c r="C539" s="15"/>
      <c r="D539" s="12"/>
      <c r="E539" s="13"/>
      <c r="F539" s="13"/>
      <c r="G539" s="13"/>
      <c r="H539" s="13"/>
      <c r="I539" s="13"/>
      <c r="J539" s="13"/>
      <c r="K539" s="13"/>
      <c r="L539" s="14"/>
      <c r="M539" s="17"/>
    </row>
    <row r="540" spans="1:52" ht="19" thickBot="1" x14ac:dyDescent="0.5">
      <c r="A540" s="81" t="s">
        <v>256</v>
      </c>
      <c r="B540" s="197" t="s">
        <v>256</v>
      </c>
      <c r="C540" s="15"/>
      <c r="D540" s="15"/>
      <c r="E540" s="24" t="s">
        <v>134</v>
      </c>
      <c r="F540" s="7"/>
      <c r="G540" s="32" t="s">
        <v>251</v>
      </c>
      <c r="H540" s="25" t="s">
        <v>79</v>
      </c>
      <c r="I540" s="7"/>
      <c r="J540" s="7"/>
      <c r="K540" s="16" t="s">
        <v>10</v>
      </c>
      <c r="L540" s="17"/>
      <c r="M540" s="17"/>
    </row>
    <row r="541" spans="1:52" ht="169.25" customHeight="1" thickBot="1" x14ac:dyDescent="0.4">
      <c r="A541" s="81" t="s">
        <v>256</v>
      </c>
      <c r="B541" s="197" t="s">
        <v>256</v>
      </c>
      <c r="C541" s="15"/>
      <c r="D541" s="15"/>
      <c r="E541" s="7"/>
      <c r="F541" s="7"/>
      <c r="G541" s="7"/>
      <c r="H541" s="7"/>
      <c r="I541" s="7"/>
      <c r="J541" s="7"/>
      <c r="K541" s="2" t="str">
        <f>IF(AND(G540&gt;=O542,G540&lt;=P542),N542,IF(AND(G540&gt;=O543,G540&lt;=P543),N543,IF(AND(G540&gt;=O544,G540&lt;=P544),N544,IF(AND(G540&gt;=O545,G540&lt;=P545),N545,IF(AND(G540&gt;=O546,G540&lt;=P546),N546,IF(AND(G540&gt;=O547,G540&lt;=P547),N547,N548))))))</f>
        <v xml:space="preserve">Verify Data Entry - Enter 0 for N.N </v>
      </c>
      <c r="L541" s="17"/>
      <c r="M541" s="17"/>
      <c r="O541" s="187" t="s">
        <v>0</v>
      </c>
      <c r="P541" s="187" t="s">
        <v>1</v>
      </c>
    </row>
    <row r="542" spans="1:52" ht="144.65" hidden="1" customHeight="1" x14ac:dyDescent="0.35">
      <c r="A542" s="81"/>
      <c r="B542" s="197"/>
      <c r="C542" s="15"/>
      <c r="D542" s="15"/>
      <c r="E542" s="7"/>
      <c r="F542" s="7"/>
      <c r="G542" s="7"/>
      <c r="H542" s="7"/>
      <c r="I542" s="7"/>
      <c r="J542" s="7"/>
      <c r="K542" s="1"/>
      <c r="L542" s="17"/>
      <c r="M542" s="17"/>
      <c r="N542" s="188" t="s">
        <v>193</v>
      </c>
      <c r="O542" s="187">
        <v>0</v>
      </c>
      <c r="P542" s="187">
        <v>5</v>
      </c>
    </row>
    <row r="543" spans="1:52" ht="159.5" hidden="1" x14ac:dyDescent="0.35">
      <c r="A543" s="81"/>
      <c r="B543" s="197"/>
      <c r="C543" s="15"/>
      <c r="D543" s="15"/>
      <c r="E543" s="7"/>
      <c r="F543" s="7"/>
      <c r="G543" s="7"/>
      <c r="H543" s="7"/>
      <c r="I543" s="7"/>
      <c r="J543" s="7"/>
      <c r="K543" s="1"/>
      <c r="L543" s="17"/>
      <c r="M543" s="17"/>
      <c r="N543" s="188" t="s">
        <v>194</v>
      </c>
      <c r="O543" s="187">
        <v>5</v>
      </c>
      <c r="P543" s="187">
        <v>50</v>
      </c>
    </row>
    <row r="544" spans="1:52" ht="174" hidden="1" x14ac:dyDescent="0.35">
      <c r="A544" s="81"/>
      <c r="B544" s="197"/>
      <c r="C544" s="15"/>
      <c r="D544" s="15"/>
      <c r="E544" s="7"/>
      <c r="F544" s="7"/>
      <c r="G544" s="7"/>
      <c r="H544" s="7"/>
      <c r="I544" s="7"/>
      <c r="J544" s="7"/>
      <c r="K544" s="1"/>
      <c r="L544" s="17"/>
      <c r="M544" s="17"/>
      <c r="N544" s="188" t="s">
        <v>195</v>
      </c>
      <c r="O544" s="187">
        <v>50</v>
      </c>
      <c r="P544" s="187">
        <v>100</v>
      </c>
    </row>
    <row r="545" spans="1:24" ht="159.5" hidden="1" x14ac:dyDescent="0.35">
      <c r="A545" s="81"/>
      <c r="B545" s="197"/>
      <c r="C545" s="15"/>
      <c r="D545" s="15"/>
      <c r="E545" s="7"/>
      <c r="F545" s="7"/>
      <c r="G545" s="7"/>
      <c r="H545" s="7"/>
      <c r="I545" s="7"/>
      <c r="J545" s="7"/>
      <c r="K545" s="1"/>
      <c r="L545" s="17"/>
      <c r="M545" s="17"/>
      <c r="N545" s="188" t="s">
        <v>196</v>
      </c>
      <c r="O545" s="187">
        <v>100</v>
      </c>
      <c r="P545" s="187">
        <v>150</v>
      </c>
    </row>
    <row r="546" spans="1:24" ht="174" hidden="1" x14ac:dyDescent="0.35">
      <c r="A546" s="81"/>
      <c r="B546" s="197"/>
      <c r="C546" s="15"/>
      <c r="D546" s="15"/>
      <c r="E546" s="7"/>
      <c r="F546" s="7"/>
      <c r="G546" s="7"/>
      <c r="H546" s="7"/>
      <c r="I546" s="7"/>
      <c r="J546" s="7"/>
      <c r="K546" s="1"/>
      <c r="L546" s="17"/>
      <c r="M546" s="17"/>
      <c r="N546" s="188" t="s">
        <v>197</v>
      </c>
      <c r="O546" s="187">
        <v>150</v>
      </c>
      <c r="P546" s="187">
        <v>200</v>
      </c>
    </row>
    <row r="547" spans="1:24" ht="174" hidden="1" x14ac:dyDescent="0.35">
      <c r="A547" s="81"/>
      <c r="B547" s="197"/>
      <c r="C547" s="15"/>
      <c r="D547" s="15"/>
      <c r="E547" s="7"/>
      <c r="F547" s="7"/>
      <c r="G547" s="7"/>
      <c r="H547" s="7"/>
      <c r="I547" s="7"/>
      <c r="J547" s="7"/>
      <c r="K547" s="1"/>
      <c r="L547" s="17"/>
      <c r="M547" s="17"/>
      <c r="N547" s="188" t="s">
        <v>198</v>
      </c>
      <c r="O547" s="187">
        <v>200</v>
      </c>
      <c r="P547" s="187">
        <v>250</v>
      </c>
    </row>
    <row r="548" spans="1:24" hidden="1" x14ac:dyDescent="0.35">
      <c r="A548" s="81"/>
      <c r="B548" s="197"/>
      <c r="C548" s="15"/>
      <c r="D548" s="15"/>
      <c r="E548" s="7"/>
      <c r="F548" s="7"/>
      <c r="G548" s="7"/>
      <c r="H548" s="7"/>
      <c r="I548" s="7"/>
      <c r="J548" s="7"/>
      <c r="K548" s="6"/>
      <c r="L548" s="17"/>
      <c r="M548" s="17"/>
      <c r="N548" s="187" t="s">
        <v>463</v>
      </c>
    </row>
    <row r="549" spans="1:24" s="187" customFormat="1" hidden="1" x14ac:dyDescent="0.35">
      <c r="A549" s="81"/>
      <c r="B549" s="197"/>
      <c r="C549" s="15"/>
      <c r="D549" s="15"/>
      <c r="E549" s="7"/>
      <c r="F549" s="7"/>
      <c r="G549" s="7"/>
      <c r="H549" s="7"/>
      <c r="I549" s="7"/>
      <c r="J549" s="7"/>
      <c r="K549" s="7"/>
      <c r="L549" s="17"/>
      <c r="M549" s="17"/>
    </row>
    <row r="550" spans="1:24" s="187" customFormat="1" ht="15" thickBot="1" x14ac:dyDescent="0.4">
      <c r="A550" s="82" t="s">
        <v>256</v>
      </c>
      <c r="B550" s="197" t="s">
        <v>256</v>
      </c>
      <c r="C550" s="15"/>
      <c r="D550" s="19"/>
      <c r="E550" s="20"/>
      <c r="F550" s="20"/>
      <c r="G550" s="20"/>
      <c r="H550" s="20"/>
      <c r="I550" s="20"/>
      <c r="J550" s="20"/>
      <c r="K550" s="20"/>
      <c r="L550" s="21"/>
      <c r="M550" s="17"/>
      <c r="O550" s="189"/>
      <c r="P550" s="189"/>
      <c r="Q550" s="189"/>
      <c r="R550" s="189"/>
      <c r="S550" s="189"/>
      <c r="T550" s="189"/>
      <c r="U550" s="189"/>
      <c r="X550" s="190"/>
    </row>
    <row r="551" spans="1:24" s="187" customFormat="1" ht="15" thickBot="1" x14ac:dyDescent="0.4">
      <c r="A551" s="81" t="s">
        <v>256</v>
      </c>
      <c r="B551" s="197" t="s">
        <v>256</v>
      </c>
      <c r="C551" s="15"/>
      <c r="D551" s="7"/>
      <c r="E551" s="7"/>
      <c r="F551" s="7"/>
      <c r="G551" s="7"/>
      <c r="H551" s="7"/>
      <c r="I551" s="7"/>
      <c r="J551" s="7"/>
      <c r="K551" s="7"/>
      <c r="L551" s="7"/>
      <c r="M551" s="17"/>
    </row>
    <row r="552" spans="1:24" s="187" customFormat="1" ht="8.4" customHeight="1" thickBot="1" x14ac:dyDescent="0.4">
      <c r="A552" s="81" t="s">
        <v>256</v>
      </c>
      <c r="B552" s="197" t="s">
        <v>256</v>
      </c>
      <c r="C552" s="15"/>
      <c r="D552" s="12"/>
      <c r="E552" s="13"/>
      <c r="F552" s="13"/>
      <c r="G552" s="13"/>
      <c r="H552" s="13"/>
      <c r="I552" s="13"/>
      <c r="J552" s="13"/>
      <c r="K552" s="13"/>
      <c r="L552" s="14"/>
      <c r="M552" s="17"/>
    </row>
    <row r="553" spans="1:24" s="187" customFormat="1" ht="19" thickBot="1" x14ac:dyDescent="0.5">
      <c r="A553" s="81" t="s">
        <v>256</v>
      </c>
      <c r="B553" s="197" t="s">
        <v>256</v>
      </c>
      <c r="C553" s="15"/>
      <c r="D553" s="15"/>
      <c r="E553" s="24" t="s">
        <v>450</v>
      </c>
      <c r="F553" s="7"/>
      <c r="G553" s="32" t="s">
        <v>251</v>
      </c>
      <c r="H553" s="25" t="s">
        <v>79</v>
      </c>
      <c r="I553" s="7"/>
      <c r="J553" s="7"/>
      <c r="K553" s="16" t="s">
        <v>10</v>
      </c>
      <c r="L553" s="17"/>
      <c r="M553" s="17"/>
    </row>
    <row r="554" spans="1:24" s="187" customFormat="1" ht="233.4" customHeight="1" thickBot="1" x14ac:dyDescent="0.4">
      <c r="A554" s="81" t="s">
        <v>256</v>
      </c>
      <c r="B554" s="197" t="s">
        <v>256</v>
      </c>
      <c r="C554" s="15"/>
      <c r="D554" s="15"/>
      <c r="E554" s="7"/>
      <c r="F554" s="7"/>
      <c r="G554" s="7"/>
      <c r="H554" s="7"/>
      <c r="I554" s="7"/>
      <c r="J554" s="7"/>
      <c r="K554" s="2" t="str">
        <f>IF(AND(G553&gt;=O555,G553&lt;=P555),N555,IF(AND(G553&gt;=O556,G553&lt;=P556),N556,IF(AND(G553&gt;=O557,G553&lt;=P557),N557,IF(AND(G553&gt;=O558,G553&lt;=P558),N558,IF(AND(G553&gt;=O559,G553&lt;=P559),N559,IF(AND(G553&gt;=O560,G553&lt;=P560),N560,N561))))))</f>
        <v xml:space="preserve">Verify Data Entry - Enter 0 for N.N </v>
      </c>
      <c r="L554" s="17"/>
      <c r="M554" s="17"/>
      <c r="O554" s="187" t="s">
        <v>0</v>
      </c>
      <c r="P554" s="187" t="s">
        <v>1</v>
      </c>
    </row>
    <row r="555" spans="1:24" s="187" customFormat="1" ht="144.65" hidden="1" customHeight="1" x14ac:dyDescent="0.35">
      <c r="A555" s="81"/>
      <c r="B555" s="197"/>
      <c r="C555" s="15"/>
      <c r="D555" s="15"/>
      <c r="E555" s="7"/>
      <c r="F555" s="7"/>
      <c r="G555" s="7"/>
      <c r="H555" s="7"/>
      <c r="I555" s="7"/>
      <c r="J555" s="7"/>
      <c r="K555" s="1"/>
      <c r="L555" s="17"/>
      <c r="M555" s="17"/>
      <c r="N555" s="188" t="s">
        <v>445</v>
      </c>
      <c r="O555" s="187">
        <v>0</v>
      </c>
      <c r="P555" s="187">
        <v>1</v>
      </c>
    </row>
    <row r="556" spans="1:24" s="187" customFormat="1" ht="127.75" hidden="1" customHeight="1" x14ac:dyDescent="0.35">
      <c r="A556" s="81"/>
      <c r="B556" s="197"/>
      <c r="C556" s="15"/>
      <c r="D556" s="15"/>
      <c r="E556" s="7"/>
      <c r="F556" s="7"/>
      <c r="G556" s="7"/>
      <c r="H556" s="7"/>
      <c r="I556" s="7"/>
      <c r="J556" s="7"/>
      <c r="K556" s="1"/>
      <c r="L556" s="17"/>
      <c r="M556" s="17"/>
      <c r="N556" s="188" t="s">
        <v>446</v>
      </c>
      <c r="O556" s="187">
        <v>1</v>
      </c>
      <c r="P556" s="187">
        <v>4</v>
      </c>
    </row>
    <row r="557" spans="1:24" s="187" customFormat="1" ht="159.5" hidden="1" x14ac:dyDescent="0.35">
      <c r="A557" s="81"/>
      <c r="B557" s="197"/>
      <c r="C557" s="15"/>
      <c r="D557" s="15"/>
      <c r="E557" s="7"/>
      <c r="F557" s="7"/>
      <c r="G557" s="7"/>
      <c r="H557" s="7"/>
      <c r="I557" s="7"/>
      <c r="J557" s="7"/>
      <c r="K557" s="1"/>
      <c r="L557" s="17"/>
      <c r="M557" s="17"/>
      <c r="N557" s="188" t="s">
        <v>447</v>
      </c>
      <c r="O557" s="187">
        <v>4</v>
      </c>
      <c r="P557" s="187">
        <v>8</v>
      </c>
    </row>
    <row r="558" spans="1:24" s="187" customFormat="1" ht="203" hidden="1" x14ac:dyDescent="0.35">
      <c r="A558" s="81"/>
      <c r="B558" s="197"/>
      <c r="C558" s="15"/>
      <c r="D558" s="15"/>
      <c r="E558" s="7"/>
      <c r="F558" s="7"/>
      <c r="G558" s="7"/>
      <c r="H558" s="7"/>
      <c r="I558" s="7"/>
      <c r="J558" s="7"/>
      <c r="K558" s="1"/>
      <c r="L558" s="17"/>
      <c r="M558" s="17"/>
      <c r="N558" s="188" t="s">
        <v>448</v>
      </c>
      <c r="O558" s="187">
        <v>8</v>
      </c>
      <c r="P558" s="187">
        <v>16</v>
      </c>
    </row>
    <row r="559" spans="1:24" s="187" customFormat="1" ht="58" hidden="1" x14ac:dyDescent="0.35">
      <c r="A559" s="81"/>
      <c r="B559" s="197"/>
      <c r="C559" s="15"/>
      <c r="D559" s="15"/>
      <c r="E559" s="7"/>
      <c r="F559" s="7"/>
      <c r="G559" s="7"/>
      <c r="H559" s="7"/>
      <c r="I559" s="7"/>
      <c r="J559" s="7"/>
      <c r="K559" s="1"/>
      <c r="L559" s="17"/>
      <c r="M559" s="17"/>
      <c r="N559" s="188" t="s">
        <v>449</v>
      </c>
      <c r="O559" s="187">
        <v>16</v>
      </c>
      <c r="P559" s="187">
        <v>50</v>
      </c>
    </row>
    <row r="560" spans="1:24" s="187" customFormat="1" ht="58" hidden="1" x14ac:dyDescent="0.35">
      <c r="A560" s="81"/>
      <c r="B560" s="197"/>
      <c r="C560" s="15"/>
      <c r="D560" s="15"/>
      <c r="E560" s="7"/>
      <c r="F560" s="7"/>
      <c r="G560" s="7"/>
      <c r="H560" s="7"/>
      <c r="I560" s="7"/>
      <c r="J560" s="7"/>
      <c r="K560" s="1"/>
      <c r="L560" s="17"/>
      <c r="M560" s="17"/>
      <c r="N560" s="188" t="s">
        <v>449</v>
      </c>
      <c r="O560" s="187">
        <v>50</v>
      </c>
      <c r="P560" s="187">
        <v>80</v>
      </c>
    </row>
    <row r="561" spans="1:24" s="187" customFormat="1" hidden="1" x14ac:dyDescent="0.35">
      <c r="A561" s="81"/>
      <c r="B561" s="197"/>
      <c r="C561" s="15"/>
      <c r="D561" s="15"/>
      <c r="E561" s="7"/>
      <c r="F561" s="7"/>
      <c r="G561" s="7"/>
      <c r="H561" s="7"/>
      <c r="I561" s="7"/>
      <c r="J561" s="7"/>
      <c r="K561" s="6"/>
      <c r="L561" s="17"/>
      <c r="M561" s="17"/>
      <c r="N561" s="187" t="s">
        <v>463</v>
      </c>
    </row>
    <row r="562" spans="1:24" s="187" customFormat="1" hidden="1" x14ac:dyDescent="0.35">
      <c r="A562" s="81"/>
      <c r="B562" s="197"/>
      <c r="C562" s="15"/>
      <c r="D562" s="15"/>
      <c r="E562" s="7"/>
      <c r="F562" s="7"/>
      <c r="G562" s="7"/>
      <c r="H562" s="7"/>
      <c r="I562" s="7"/>
      <c r="J562" s="7"/>
      <c r="K562" s="7"/>
      <c r="L562" s="17"/>
      <c r="M562" s="17"/>
    </row>
    <row r="563" spans="1:24" s="187" customFormat="1" ht="15" thickBot="1" x14ac:dyDescent="0.4">
      <c r="A563" s="82" t="s">
        <v>256</v>
      </c>
      <c r="B563" s="197" t="s">
        <v>256</v>
      </c>
      <c r="C563" s="15"/>
      <c r="D563" s="19"/>
      <c r="E563" s="20"/>
      <c r="F563" s="20"/>
      <c r="G563" s="20"/>
      <c r="H563" s="20"/>
      <c r="I563" s="20"/>
      <c r="J563" s="20"/>
      <c r="K563" s="20"/>
      <c r="L563" s="21"/>
      <c r="M563" s="17"/>
      <c r="O563" s="189"/>
      <c r="P563" s="189"/>
      <c r="Q563" s="189"/>
      <c r="R563" s="189"/>
      <c r="S563" s="189"/>
      <c r="T563" s="189"/>
      <c r="U563" s="189"/>
      <c r="X563" s="190"/>
    </row>
    <row r="564" spans="1:24" s="187" customFormat="1" ht="15" thickBot="1" x14ac:dyDescent="0.4">
      <c r="A564" s="81" t="s">
        <v>256</v>
      </c>
      <c r="B564" s="197" t="s">
        <v>256</v>
      </c>
      <c r="C564" s="15"/>
      <c r="D564" s="7"/>
      <c r="E564" s="7"/>
      <c r="F564" s="7"/>
      <c r="G564" s="7"/>
      <c r="H564" s="7"/>
      <c r="I564" s="7"/>
      <c r="J564" s="7"/>
      <c r="K564" s="7"/>
      <c r="L564" s="7"/>
      <c r="M564" s="17"/>
    </row>
    <row r="565" spans="1:24" s="187" customFormat="1" ht="8.4" customHeight="1" thickBot="1" x14ac:dyDescent="0.4">
      <c r="A565" s="81" t="s">
        <v>256</v>
      </c>
      <c r="B565" s="197" t="s">
        <v>256</v>
      </c>
      <c r="C565" s="15"/>
      <c r="D565" s="12"/>
      <c r="E565" s="13"/>
      <c r="F565" s="13"/>
      <c r="G565" s="13"/>
      <c r="H565" s="13"/>
      <c r="I565" s="13"/>
      <c r="J565" s="13"/>
      <c r="K565" s="13"/>
      <c r="L565" s="14"/>
      <c r="M565" s="17"/>
    </row>
    <row r="566" spans="1:24" s="187" customFormat="1" ht="19" thickBot="1" x14ac:dyDescent="0.5">
      <c r="A566" s="81" t="s">
        <v>256</v>
      </c>
      <c r="B566" s="197" t="s">
        <v>256</v>
      </c>
      <c r="C566" s="15"/>
      <c r="D566" s="15"/>
      <c r="E566" s="24" t="s">
        <v>135</v>
      </c>
      <c r="F566" s="7"/>
      <c r="G566" s="32" t="s">
        <v>251</v>
      </c>
      <c r="H566" s="25" t="s">
        <v>79</v>
      </c>
      <c r="I566" s="7"/>
      <c r="J566" s="7"/>
      <c r="K566" s="16" t="s">
        <v>10</v>
      </c>
      <c r="L566" s="17"/>
      <c r="M566" s="17"/>
    </row>
    <row r="567" spans="1:24" s="187" customFormat="1" ht="105.65" customHeight="1" thickBot="1" x14ac:dyDescent="0.4">
      <c r="A567" s="81" t="s">
        <v>256</v>
      </c>
      <c r="B567" s="197" t="s">
        <v>256</v>
      </c>
      <c r="C567" s="15"/>
      <c r="D567" s="15"/>
      <c r="E567" s="7"/>
      <c r="F567" s="7"/>
      <c r="G567" s="7"/>
      <c r="H567" s="7"/>
      <c r="I567" s="7"/>
      <c r="J567" s="7"/>
      <c r="K567" s="2" t="str">
        <f>IF(AND(G566&gt;=O568,G566&lt;=P568),N568,IF(AND(G566&gt;=O569,G566&lt;=P569),N569,IF(AND(G566&gt;=O570,G566&lt;=P570),N570,IF(AND(G566&gt;=O571,G566&lt;=P571),N571,IF(AND(G566&gt;=O572,G566&lt;=P572),N572,IF(AND(G566&gt;=O573,G566&lt;=P573),N573,N574))))))</f>
        <v xml:space="preserve">Verify Data Entry - Enter 0 for N.N </v>
      </c>
      <c r="L567" s="17"/>
      <c r="M567" s="17"/>
      <c r="O567" s="187" t="s">
        <v>0</v>
      </c>
      <c r="P567" s="187" t="s">
        <v>1</v>
      </c>
    </row>
    <row r="568" spans="1:24" s="187" customFormat="1" ht="144.65" hidden="1" customHeight="1" x14ac:dyDescent="0.35">
      <c r="A568" s="81"/>
      <c r="B568" s="197"/>
      <c r="C568" s="15"/>
      <c r="D568" s="15"/>
      <c r="E568" s="7"/>
      <c r="F568" s="7"/>
      <c r="G568" s="7"/>
      <c r="H568" s="7"/>
      <c r="I568" s="7"/>
      <c r="J568" s="7"/>
      <c r="K568" s="1"/>
      <c r="L568" s="17"/>
      <c r="M568" s="17"/>
      <c r="N568" s="188" t="s">
        <v>451</v>
      </c>
      <c r="O568" s="187">
        <v>0</v>
      </c>
      <c r="P568" s="187">
        <v>0.1</v>
      </c>
    </row>
    <row r="569" spans="1:24" s="187" customFormat="1" ht="127.75" hidden="1" customHeight="1" x14ac:dyDescent="0.35">
      <c r="A569" s="81"/>
      <c r="B569" s="197"/>
      <c r="C569" s="15"/>
      <c r="D569" s="15"/>
      <c r="E569" s="7"/>
      <c r="F569" s="7"/>
      <c r="G569" s="7"/>
      <c r="H569" s="7"/>
      <c r="I569" s="7"/>
      <c r="J569" s="7"/>
      <c r="K569" s="1"/>
      <c r="L569" s="17"/>
      <c r="M569" s="17"/>
      <c r="N569" s="188" t="s">
        <v>199</v>
      </c>
      <c r="O569" s="187">
        <v>0.1</v>
      </c>
      <c r="P569" s="187">
        <v>10</v>
      </c>
    </row>
    <row r="570" spans="1:24" s="187" customFormat="1" ht="101.5" hidden="1" x14ac:dyDescent="0.35">
      <c r="A570" s="81"/>
      <c r="B570" s="197"/>
      <c r="C570" s="15"/>
      <c r="D570" s="15"/>
      <c r="E570" s="7"/>
      <c r="F570" s="7"/>
      <c r="G570" s="7"/>
      <c r="H570" s="7"/>
      <c r="I570" s="7"/>
      <c r="J570" s="7"/>
      <c r="K570" s="1"/>
      <c r="L570" s="17"/>
      <c r="M570" s="17"/>
      <c r="N570" s="188" t="s">
        <v>199</v>
      </c>
      <c r="O570" s="187">
        <v>10</v>
      </c>
      <c r="P570" s="187">
        <v>20</v>
      </c>
    </row>
    <row r="571" spans="1:24" s="187" customFormat="1" ht="101.5" hidden="1" x14ac:dyDescent="0.35">
      <c r="A571" s="81"/>
      <c r="B571" s="197"/>
      <c r="C571" s="15"/>
      <c r="D571" s="15"/>
      <c r="E571" s="7"/>
      <c r="F571" s="7"/>
      <c r="G571" s="7"/>
      <c r="H571" s="7"/>
      <c r="I571" s="7"/>
      <c r="J571" s="7"/>
      <c r="K571" s="1"/>
      <c r="L571" s="17"/>
      <c r="M571" s="17"/>
      <c r="N571" s="188" t="s">
        <v>199</v>
      </c>
      <c r="O571" s="187">
        <v>20</v>
      </c>
      <c r="P571" s="187">
        <v>30</v>
      </c>
    </row>
    <row r="572" spans="1:24" s="187" customFormat="1" ht="101.5" hidden="1" x14ac:dyDescent="0.35">
      <c r="A572" s="81"/>
      <c r="B572" s="197"/>
      <c r="C572" s="15"/>
      <c r="D572" s="15"/>
      <c r="E572" s="7"/>
      <c r="F572" s="7"/>
      <c r="G572" s="7"/>
      <c r="H572" s="7"/>
      <c r="I572" s="7"/>
      <c r="J572" s="7"/>
      <c r="K572" s="1"/>
      <c r="L572" s="17"/>
      <c r="M572" s="17"/>
      <c r="N572" s="188" t="s">
        <v>199</v>
      </c>
      <c r="O572" s="187">
        <v>30</v>
      </c>
      <c r="P572" s="187">
        <v>40</v>
      </c>
    </row>
    <row r="573" spans="1:24" s="187" customFormat="1" ht="101.5" hidden="1" x14ac:dyDescent="0.35">
      <c r="A573" s="81"/>
      <c r="B573" s="197"/>
      <c r="C573" s="15"/>
      <c r="D573" s="15"/>
      <c r="E573" s="7"/>
      <c r="F573" s="7"/>
      <c r="G573" s="7"/>
      <c r="H573" s="7"/>
      <c r="I573" s="7"/>
      <c r="J573" s="7"/>
      <c r="K573" s="1"/>
      <c r="L573" s="17"/>
      <c r="M573" s="17"/>
      <c r="N573" s="188" t="s">
        <v>199</v>
      </c>
      <c r="O573" s="187">
        <v>40</v>
      </c>
      <c r="P573" s="187">
        <v>100</v>
      </c>
    </row>
    <row r="574" spans="1:24" s="187" customFormat="1" hidden="1" x14ac:dyDescent="0.35">
      <c r="A574" s="81"/>
      <c r="B574" s="197"/>
      <c r="C574" s="15"/>
      <c r="D574" s="15"/>
      <c r="E574" s="7"/>
      <c r="F574" s="7"/>
      <c r="G574" s="7"/>
      <c r="H574" s="7"/>
      <c r="I574" s="7"/>
      <c r="J574" s="7"/>
      <c r="K574" s="6"/>
      <c r="L574" s="17"/>
      <c r="M574" s="17"/>
      <c r="N574" s="187" t="s">
        <v>463</v>
      </c>
    </row>
    <row r="575" spans="1:24" s="187" customFormat="1" hidden="1" x14ac:dyDescent="0.35">
      <c r="A575" s="81"/>
      <c r="B575" s="197"/>
      <c r="C575" s="15"/>
      <c r="D575" s="15"/>
      <c r="E575" s="7"/>
      <c r="F575" s="7"/>
      <c r="G575" s="7"/>
      <c r="H575" s="7"/>
      <c r="I575" s="7"/>
      <c r="J575" s="7"/>
      <c r="K575" s="7"/>
      <c r="L575" s="17"/>
      <c r="M575" s="17"/>
    </row>
    <row r="576" spans="1:24" s="187" customFormat="1" ht="15" thickBot="1" x14ac:dyDescent="0.4">
      <c r="A576" s="82" t="s">
        <v>256</v>
      </c>
      <c r="B576" s="197" t="s">
        <v>256</v>
      </c>
      <c r="C576" s="15"/>
      <c r="D576" s="19"/>
      <c r="E576" s="20"/>
      <c r="F576" s="20"/>
      <c r="G576" s="20"/>
      <c r="H576" s="20"/>
      <c r="I576" s="20"/>
      <c r="J576" s="20"/>
      <c r="K576" s="20"/>
      <c r="L576" s="21"/>
      <c r="M576" s="17"/>
      <c r="O576" s="189"/>
      <c r="P576" s="189"/>
      <c r="Q576" s="189"/>
      <c r="R576" s="189"/>
      <c r="S576" s="189"/>
      <c r="T576" s="189"/>
      <c r="U576" s="189"/>
      <c r="X576" s="190"/>
    </row>
    <row r="577" spans="1:24" s="187" customFormat="1" ht="15" thickBot="1" x14ac:dyDescent="0.4">
      <c r="A577" s="81" t="s">
        <v>256</v>
      </c>
      <c r="B577" s="197" t="s">
        <v>256</v>
      </c>
      <c r="C577" s="15"/>
      <c r="D577" s="7"/>
      <c r="E577" s="7"/>
      <c r="F577" s="7"/>
      <c r="G577" s="7"/>
      <c r="H577" s="7"/>
      <c r="I577" s="7"/>
      <c r="J577" s="7"/>
      <c r="K577" s="7"/>
      <c r="L577" s="7"/>
      <c r="M577" s="17"/>
    </row>
    <row r="578" spans="1:24" ht="8.4" customHeight="1" thickBot="1" x14ac:dyDescent="0.4">
      <c r="A578" s="81" t="s">
        <v>256</v>
      </c>
      <c r="B578" s="197" t="s">
        <v>256</v>
      </c>
      <c r="C578" s="15"/>
      <c r="D578" s="12"/>
      <c r="E578" s="13"/>
      <c r="F578" s="13"/>
      <c r="G578" s="13"/>
      <c r="H578" s="13"/>
      <c r="I578" s="13"/>
      <c r="J578" s="13"/>
      <c r="K578" s="13"/>
      <c r="L578" s="14"/>
      <c r="M578" s="17"/>
    </row>
    <row r="579" spans="1:24" ht="19" thickBot="1" x14ac:dyDescent="0.5">
      <c r="A579" s="81" t="s">
        <v>256</v>
      </c>
      <c r="B579" s="197" t="s">
        <v>256</v>
      </c>
      <c r="C579" s="15"/>
      <c r="D579" s="15"/>
      <c r="E579" s="24" t="s">
        <v>137</v>
      </c>
      <c r="F579" s="7"/>
      <c r="G579" s="32" t="s">
        <v>251</v>
      </c>
      <c r="H579" s="25" t="s">
        <v>79</v>
      </c>
      <c r="I579" s="7"/>
      <c r="J579" s="7"/>
      <c r="K579" s="16" t="s">
        <v>10</v>
      </c>
      <c r="L579" s="17"/>
      <c r="M579" s="17"/>
    </row>
    <row r="580" spans="1:24" ht="148.75" customHeight="1" thickBot="1" x14ac:dyDescent="0.4">
      <c r="A580" s="81" t="s">
        <v>256</v>
      </c>
      <c r="B580" s="197" t="s">
        <v>256</v>
      </c>
      <c r="C580" s="15"/>
      <c r="D580" s="15"/>
      <c r="E580" s="7"/>
      <c r="F580" s="7"/>
      <c r="G580" s="7"/>
      <c r="H580" s="7"/>
      <c r="I580" s="7"/>
      <c r="J580" s="7"/>
      <c r="K580" s="2" t="str">
        <f>IF(AND(G579&gt;=O581,G579&lt;=P581),N581,IF(AND(G579&gt;=O582,G579&lt;=P582),N582,IF(AND(G579&gt;=O583,G579&lt;=P583),N583,IF(AND(G579&gt;=O584,G579&lt;=P584),N584,IF(AND(G579&gt;=O585,G579&lt;=P585),N585,IF(AND(G579&gt;=O586,G579&lt;=P586),N586,N587))))))</f>
        <v xml:space="preserve">Verify Data Entry - Enter 0 for N.N </v>
      </c>
      <c r="L580" s="17"/>
      <c r="M580" s="17"/>
      <c r="O580" s="187" t="s">
        <v>0</v>
      </c>
      <c r="P580" s="187" t="s">
        <v>1</v>
      </c>
    </row>
    <row r="581" spans="1:24" ht="144.65" hidden="1" customHeight="1" x14ac:dyDescent="0.35">
      <c r="A581" s="81"/>
      <c r="B581" s="197"/>
      <c r="C581" s="15"/>
      <c r="D581" s="15"/>
      <c r="E581" s="7"/>
      <c r="F581" s="7"/>
      <c r="G581" s="7"/>
      <c r="H581" s="7"/>
      <c r="I581" s="7"/>
      <c r="J581" s="7"/>
      <c r="K581" s="1"/>
      <c r="L581" s="17"/>
      <c r="M581" s="17"/>
      <c r="N581" s="188" t="s">
        <v>452</v>
      </c>
      <c r="O581" s="187">
        <v>0</v>
      </c>
      <c r="P581" s="187">
        <v>0.5</v>
      </c>
    </row>
    <row r="582" spans="1:24" ht="127.75" hidden="1" customHeight="1" x14ac:dyDescent="0.35">
      <c r="A582" s="81"/>
      <c r="B582" s="197"/>
      <c r="C582" s="15"/>
      <c r="D582" s="15"/>
      <c r="E582" s="7"/>
      <c r="F582" s="7"/>
      <c r="G582" s="7"/>
      <c r="H582" s="7"/>
      <c r="I582" s="7"/>
      <c r="J582" s="7"/>
      <c r="K582" s="1"/>
      <c r="L582" s="17"/>
      <c r="M582" s="17"/>
      <c r="N582" s="188" t="s">
        <v>453</v>
      </c>
      <c r="O582" s="187">
        <v>0.5</v>
      </c>
      <c r="P582" s="187">
        <v>100</v>
      </c>
    </row>
    <row r="583" spans="1:24" ht="145" hidden="1" x14ac:dyDescent="0.35">
      <c r="A583" s="81"/>
      <c r="B583" s="197"/>
      <c r="C583" s="15"/>
      <c r="D583" s="15"/>
      <c r="E583" s="7"/>
      <c r="F583" s="7"/>
      <c r="G583" s="7"/>
      <c r="H583" s="7"/>
      <c r="I583" s="7"/>
      <c r="J583" s="7"/>
      <c r="K583" s="1"/>
      <c r="L583" s="17"/>
      <c r="M583" s="17"/>
      <c r="N583" s="188" t="s">
        <v>453</v>
      </c>
      <c r="O583" s="187">
        <v>0.5</v>
      </c>
      <c r="P583" s="187">
        <v>100</v>
      </c>
    </row>
    <row r="584" spans="1:24" ht="145" hidden="1" x14ac:dyDescent="0.35">
      <c r="A584" s="81"/>
      <c r="B584" s="197"/>
      <c r="C584" s="15"/>
      <c r="D584" s="15"/>
      <c r="E584" s="7"/>
      <c r="F584" s="7"/>
      <c r="G584" s="7"/>
      <c r="H584" s="7"/>
      <c r="I584" s="7"/>
      <c r="J584" s="7"/>
      <c r="K584" s="1"/>
      <c r="L584" s="17"/>
      <c r="M584" s="17"/>
      <c r="N584" s="188" t="s">
        <v>453</v>
      </c>
      <c r="O584" s="187">
        <v>0.5</v>
      </c>
      <c r="P584" s="187">
        <v>100</v>
      </c>
    </row>
    <row r="585" spans="1:24" ht="145" hidden="1" x14ac:dyDescent="0.35">
      <c r="A585" s="81"/>
      <c r="B585" s="197"/>
      <c r="C585" s="15"/>
      <c r="D585" s="15"/>
      <c r="E585" s="7"/>
      <c r="F585" s="7"/>
      <c r="G585" s="7"/>
      <c r="H585" s="7"/>
      <c r="I585" s="7"/>
      <c r="J585" s="7"/>
      <c r="K585" s="1"/>
      <c r="L585" s="17"/>
      <c r="M585" s="17"/>
      <c r="N585" s="188" t="s">
        <v>453</v>
      </c>
      <c r="O585" s="187">
        <v>0.5</v>
      </c>
      <c r="P585" s="187">
        <v>100</v>
      </c>
    </row>
    <row r="586" spans="1:24" ht="145" hidden="1" x14ac:dyDescent="0.35">
      <c r="A586" s="81"/>
      <c r="B586" s="197"/>
      <c r="C586" s="15"/>
      <c r="D586" s="15"/>
      <c r="E586" s="7"/>
      <c r="F586" s="7"/>
      <c r="G586" s="7"/>
      <c r="H586" s="7"/>
      <c r="I586" s="7"/>
      <c r="J586" s="7"/>
      <c r="K586" s="1"/>
      <c r="L586" s="17"/>
      <c r="M586" s="17"/>
      <c r="N586" s="188" t="s">
        <v>453</v>
      </c>
      <c r="O586" s="187">
        <v>0.5</v>
      </c>
      <c r="P586" s="187">
        <v>100</v>
      </c>
    </row>
    <row r="587" spans="1:24" hidden="1" x14ac:dyDescent="0.35">
      <c r="A587" s="81"/>
      <c r="B587" s="197"/>
      <c r="C587" s="15"/>
      <c r="D587" s="15"/>
      <c r="E587" s="7"/>
      <c r="F587" s="7"/>
      <c r="G587" s="7"/>
      <c r="H587" s="7"/>
      <c r="I587" s="7"/>
      <c r="J587" s="7"/>
      <c r="K587" s="6"/>
      <c r="L587" s="17"/>
      <c r="M587" s="17"/>
      <c r="N587" s="187" t="s">
        <v>463</v>
      </c>
    </row>
    <row r="588" spans="1:24" hidden="1" x14ac:dyDescent="0.35">
      <c r="A588" s="81"/>
      <c r="B588" s="197"/>
      <c r="C588" s="15"/>
      <c r="D588" s="15"/>
      <c r="E588" s="7"/>
      <c r="F588" s="7"/>
      <c r="G588" s="7"/>
      <c r="H588" s="7"/>
      <c r="I588" s="7"/>
      <c r="J588" s="7"/>
      <c r="K588" s="7"/>
      <c r="L588" s="17"/>
      <c r="M588" s="17"/>
    </row>
    <row r="589" spans="1:24" ht="15" thickBot="1" x14ac:dyDescent="0.4">
      <c r="A589" s="82" t="s">
        <v>258</v>
      </c>
      <c r="B589" s="197" t="s">
        <v>256</v>
      </c>
      <c r="C589" s="15"/>
      <c r="D589" s="19"/>
      <c r="E589" s="20"/>
      <c r="F589" s="20"/>
      <c r="G589" s="20"/>
      <c r="H589" s="20"/>
      <c r="I589" s="20"/>
      <c r="J589" s="20"/>
      <c r="K589" s="20"/>
      <c r="L589" s="21"/>
      <c r="M589" s="17"/>
      <c r="O589" s="189"/>
      <c r="P589" s="189"/>
      <c r="Q589" s="189"/>
      <c r="R589" s="189"/>
      <c r="S589" s="189"/>
      <c r="T589" s="189"/>
      <c r="U589" s="189"/>
      <c r="X589" s="190"/>
    </row>
    <row r="590" spans="1:24" x14ac:dyDescent="0.35">
      <c r="A590" s="81" t="s">
        <v>258</v>
      </c>
      <c r="B590" s="197" t="s">
        <v>256</v>
      </c>
      <c r="C590" s="15"/>
      <c r="D590" s="7"/>
      <c r="E590" s="7"/>
      <c r="F590" s="7"/>
      <c r="G590" s="7"/>
      <c r="H590" s="7"/>
      <c r="I590" s="7"/>
      <c r="J590" s="7"/>
      <c r="K590" s="7"/>
      <c r="L590" s="7"/>
      <c r="M590" s="17"/>
    </row>
    <row r="591" spans="1:24" x14ac:dyDescent="0.35">
      <c r="A591" s="82" t="s">
        <v>256</v>
      </c>
      <c r="B591" s="197" t="s">
        <v>256</v>
      </c>
      <c r="C591" s="15"/>
      <c r="D591" s="7"/>
      <c r="E591" s="7"/>
      <c r="F591" s="7"/>
      <c r="G591" s="7"/>
      <c r="H591" s="7"/>
      <c r="I591" s="7"/>
      <c r="J591" s="7"/>
      <c r="K591" s="7"/>
      <c r="L591" s="7"/>
      <c r="M591" s="17"/>
    </row>
    <row r="592" spans="1:24" ht="15" thickBot="1" x14ac:dyDescent="0.4">
      <c r="A592" s="82" t="s">
        <v>256</v>
      </c>
      <c r="B592" s="197" t="s">
        <v>256</v>
      </c>
      <c r="C592" s="19"/>
      <c r="D592" s="20"/>
      <c r="E592" s="20"/>
      <c r="F592" s="20"/>
      <c r="G592" s="20"/>
      <c r="H592" s="20"/>
      <c r="I592" s="20"/>
      <c r="J592" s="20"/>
      <c r="K592" s="20"/>
      <c r="L592" s="20"/>
      <c r="M592" s="21"/>
    </row>
    <row r="593" spans="1:52" s="22" customFormat="1" ht="7.25" customHeight="1" thickBot="1" x14ac:dyDescent="0.4">
      <c r="A593" s="83" t="s">
        <v>256</v>
      </c>
      <c r="B593" s="197" t="s">
        <v>256</v>
      </c>
      <c r="N593" s="184"/>
      <c r="O593" s="184"/>
      <c r="P593" s="184"/>
      <c r="Q593" s="184"/>
      <c r="R593" s="184"/>
      <c r="S593" s="184"/>
      <c r="T593" s="184"/>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c r="AP593" s="184"/>
      <c r="AQ593" s="184"/>
      <c r="AR593" s="184"/>
      <c r="AS593" s="184"/>
      <c r="AT593" s="184"/>
      <c r="AU593" s="184"/>
      <c r="AV593" s="184"/>
      <c r="AW593" s="184"/>
      <c r="AX593" s="184"/>
      <c r="AY593" s="184"/>
      <c r="AZ593" s="184"/>
    </row>
    <row r="594" spans="1:52" ht="15" thickBot="1" x14ac:dyDescent="0.4">
      <c r="A594" s="81" t="s">
        <v>256</v>
      </c>
      <c r="B594" s="197" t="s">
        <v>256</v>
      </c>
      <c r="C594" s="12"/>
      <c r="D594" s="13"/>
      <c r="E594" s="13"/>
      <c r="F594" s="13"/>
      <c r="G594" s="13"/>
      <c r="H594" s="13"/>
      <c r="I594" s="13"/>
      <c r="J594" s="13"/>
      <c r="K594" s="13"/>
      <c r="L594" s="13"/>
      <c r="M594" s="14"/>
    </row>
    <row r="595" spans="1:52" ht="28.25" customHeight="1" thickBot="1" x14ac:dyDescent="0.5">
      <c r="A595" s="81" t="s">
        <v>256</v>
      </c>
      <c r="B595" s="197" t="s">
        <v>256</v>
      </c>
      <c r="C595" s="15"/>
      <c r="D595" s="211" t="s">
        <v>344</v>
      </c>
      <c r="E595" s="10"/>
      <c r="F595" s="10"/>
      <c r="G595" s="10"/>
      <c r="H595" s="10"/>
      <c r="I595" s="10"/>
      <c r="J595" s="11"/>
      <c r="K595" s="8"/>
      <c r="L595" s="8"/>
      <c r="M595" s="23"/>
      <c r="N595" s="3"/>
    </row>
    <row r="596" spans="1:52" ht="15" thickBot="1" x14ac:dyDescent="0.4">
      <c r="A596" s="81" t="s">
        <v>256</v>
      </c>
      <c r="B596" s="197" t="s">
        <v>256</v>
      </c>
      <c r="C596" s="15"/>
      <c r="D596" s="7"/>
      <c r="E596" s="7"/>
      <c r="F596" s="7"/>
      <c r="G596" s="7"/>
      <c r="H596" s="7"/>
      <c r="I596" s="7"/>
      <c r="J596" s="7"/>
      <c r="K596" s="7"/>
      <c r="L596" s="7"/>
      <c r="M596" s="17"/>
    </row>
    <row r="597" spans="1:52" ht="8.4" customHeight="1" thickBot="1" x14ac:dyDescent="0.4">
      <c r="A597" s="81" t="s">
        <v>256</v>
      </c>
      <c r="B597" s="197" t="s">
        <v>256</v>
      </c>
      <c r="C597" s="15"/>
      <c r="D597" s="12"/>
      <c r="E597" s="13"/>
      <c r="F597" s="13"/>
      <c r="G597" s="13"/>
      <c r="H597" s="13"/>
      <c r="I597" s="13"/>
      <c r="J597" s="13"/>
      <c r="K597" s="13"/>
      <c r="L597" s="14"/>
      <c r="M597" s="17"/>
    </row>
    <row r="598" spans="1:52" ht="19" thickBot="1" x14ac:dyDescent="0.5">
      <c r="A598" s="81" t="s">
        <v>256</v>
      </c>
      <c r="B598" s="197" t="s">
        <v>256</v>
      </c>
      <c r="C598" s="15"/>
      <c r="D598" s="15"/>
      <c r="E598" s="24" t="s">
        <v>458</v>
      </c>
      <c r="F598" s="7"/>
      <c r="G598" s="32" t="s">
        <v>251</v>
      </c>
      <c r="H598" s="25" t="s">
        <v>79</v>
      </c>
      <c r="I598" s="7"/>
      <c r="J598" s="7"/>
      <c r="K598" s="16" t="s">
        <v>10</v>
      </c>
      <c r="L598" s="17"/>
      <c r="M598" s="17"/>
    </row>
    <row r="599" spans="1:52" ht="169.25" customHeight="1" thickBot="1" x14ac:dyDescent="0.4">
      <c r="A599" s="81" t="s">
        <v>256</v>
      </c>
      <c r="B599" s="197" t="s">
        <v>256</v>
      </c>
      <c r="C599" s="15"/>
      <c r="D599" s="15"/>
      <c r="E599" s="7"/>
      <c r="F599" s="7"/>
      <c r="G599" s="7"/>
      <c r="H599" s="7"/>
      <c r="I599" s="7"/>
      <c r="J599" s="7"/>
      <c r="K599" s="2" t="str">
        <f>IF(AND(G598&gt;=O600,G598&lt;=P600),N600,IF(AND(G598&gt;=O601,G598&lt;=P601),N601,IF(AND(G598&gt;=O602,G598&lt;=P602),N602,IF(AND(G598&gt;=O603,G598&lt;=P603),N603,IF(AND(G598&gt;=O604,G598&lt;=P604),N604,IF(AND(G598&gt;=O605,G598&lt;=P605),N605,N606))))))</f>
        <v>Verify Data Entry</v>
      </c>
      <c r="L599" s="17"/>
      <c r="M599" s="17"/>
      <c r="O599" s="187" t="s">
        <v>0</v>
      </c>
      <c r="P599" s="187" t="s">
        <v>1</v>
      </c>
    </row>
    <row r="600" spans="1:52" ht="144.65" hidden="1" customHeight="1" x14ac:dyDescent="0.35">
      <c r="A600" s="81"/>
      <c r="B600" s="197"/>
      <c r="C600" s="15"/>
      <c r="D600" s="15"/>
      <c r="E600" s="7"/>
      <c r="F600" s="7"/>
      <c r="G600" s="7"/>
      <c r="H600" s="7"/>
      <c r="I600" s="7"/>
      <c r="J600" s="7"/>
      <c r="K600" s="1"/>
      <c r="L600" s="17"/>
      <c r="M600" s="17"/>
      <c r="N600" s="188" t="s">
        <v>454</v>
      </c>
      <c r="O600" s="187">
        <v>0</v>
      </c>
      <c r="P600" s="187">
        <v>200</v>
      </c>
    </row>
    <row r="601" spans="1:52" hidden="1" x14ac:dyDescent="0.35">
      <c r="A601" s="81"/>
      <c r="B601" s="197"/>
      <c r="C601" s="15"/>
      <c r="D601" s="15"/>
      <c r="E601" s="7"/>
      <c r="F601" s="7"/>
      <c r="G601" s="7"/>
      <c r="H601" s="7"/>
      <c r="I601" s="7"/>
      <c r="J601" s="7"/>
      <c r="K601" s="1"/>
      <c r="L601" s="17"/>
      <c r="M601" s="17"/>
      <c r="N601" s="188" t="s">
        <v>454</v>
      </c>
      <c r="O601" s="187">
        <v>0</v>
      </c>
      <c r="P601" s="187">
        <v>200</v>
      </c>
    </row>
    <row r="602" spans="1:52" hidden="1" x14ac:dyDescent="0.35">
      <c r="A602" s="81"/>
      <c r="B602" s="197"/>
      <c r="C602" s="15"/>
      <c r="D602" s="15"/>
      <c r="E602" s="7"/>
      <c r="F602" s="7"/>
      <c r="G602" s="7"/>
      <c r="H602" s="7"/>
      <c r="I602" s="7"/>
      <c r="J602" s="7"/>
      <c r="K602" s="1"/>
      <c r="L602" s="17"/>
      <c r="M602" s="17"/>
      <c r="N602" s="188" t="s">
        <v>454</v>
      </c>
      <c r="O602" s="187">
        <v>0</v>
      </c>
      <c r="P602" s="187">
        <v>200</v>
      </c>
    </row>
    <row r="603" spans="1:52" hidden="1" x14ac:dyDescent="0.35">
      <c r="A603" s="81"/>
      <c r="B603" s="197"/>
      <c r="C603" s="15"/>
      <c r="D603" s="15"/>
      <c r="E603" s="7"/>
      <c r="F603" s="7"/>
      <c r="G603" s="7"/>
      <c r="H603" s="7"/>
      <c r="I603" s="7"/>
      <c r="J603" s="7"/>
      <c r="K603" s="1"/>
      <c r="L603" s="17"/>
      <c r="M603" s="17"/>
      <c r="N603" s="188" t="s">
        <v>454</v>
      </c>
      <c r="O603" s="187">
        <v>0</v>
      </c>
      <c r="P603" s="187">
        <v>200</v>
      </c>
    </row>
    <row r="604" spans="1:52" hidden="1" x14ac:dyDescent="0.35">
      <c r="A604" s="81"/>
      <c r="B604" s="197"/>
      <c r="C604" s="15"/>
      <c r="D604" s="15"/>
      <c r="E604" s="7"/>
      <c r="F604" s="7"/>
      <c r="G604" s="7"/>
      <c r="H604" s="7"/>
      <c r="I604" s="7"/>
      <c r="J604" s="7"/>
      <c r="K604" s="1"/>
      <c r="L604" s="17"/>
      <c r="M604" s="17"/>
      <c r="N604" s="188" t="s">
        <v>454</v>
      </c>
      <c r="O604" s="187">
        <v>0</v>
      </c>
      <c r="P604" s="187">
        <v>200</v>
      </c>
    </row>
    <row r="605" spans="1:52" hidden="1" x14ac:dyDescent="0.35">
      <c r="A605" s="81"/>
      <c r="B605" s="197"/>
      <c r="C605" s="15"/>
      <c r="D605" s="15"/>
      <c r="E605" s="7"/>
      <c r="F605" s="7"/>
      <c r="G605" s="7"/>
      <c r="H605" s="7"/>
      <c r="I605" s="7"/>
      <c r="J605" s="7"/>
      <c r="K605" s="1"/>
      <c r="L605" s="17"/>
      <c r="M605" s="17"/>
      <c r="N605" s="188" t="s">
        <v>454</v>
      </c>
      <c r="O605" s="187">
        <v>0</v>
      </c>
      <c r="P605" s="187">
        <v>200</v>
      </c>
    </row>
    <row r="606" spans="1:52" hidden="1" x14ac:dyDescent="0.35">
      <c r="A606" s="81"/>
      <c r="B606" s="197"/>
      <c r="C606" s="15"/>
      <c r="D606" s="15"/>
      <c r="E606" s="7"/>
      <c r="F606" s="7"/>
      <c r="G606" s="7"/>
      <c r="H606" s="7"/>
      <c r="I606" s="7"/>
      <c r="J606" s="7"/>
      <c r="K606" s="6"/>
      <c r="L606" s="17"/>
      <c r="M606" s="17"/>
      <c r="N606" s="187" t="s">
        <v>6</v>
      </c>
    </row>
    <row r="607" spans="1:52" s="187" customFormat="1" hidden="1" x14ac:dyDescent="0.35">
      <c r="A607" s="81"/>
      <c r="B607" s="197"/>
      <c r="C607" s="15"/>
      <c r="D607" s="15"/>
      <c r="E607" s="7"/>
      <c r="F607" s="7"/>
      <c r="G607" s="7"/>
      <c r="H607" s="7"/>
      <c r="I607" s="7"/>
      <c r="J607" s="7"/>
      <c r="K607" s="7"/>
      <c r="L607" s="17"/>
      <c r="M607" s="17"/>
    </row>
    <row r="608" spans="1:52" s="187" customFormat="1" ht="15" thickBot="1" x14ac:dyDescent="0.4">
      <c r="A608" s="82" t="s">
        <v>256</v>
      </c>
      <c r="B608" s="197" t="s">
        <v>256</v>
      </c>
      <c r="C608" s="15"/>
      <c r="D608" s="19"/>
      <c r="E608" s="20"/>
      <c r="F608" s="20"/>
      <c r="G608" s="20"/>
      <c r="H608" s="20"/>
      <c r="I608" s="20"/>
      <c r="J608" s="20"/>
      <c r="K608" s="20"/>
      <c r="L608" s="21"/>
      <c r="M608" s="17"/>
      <c r="O608" s="189"/>
      <c r="P608" s="189"/>
      <c r="Q608" s="189"/>
      <c r="R608" s="189"/>
      <c r="S608" s="189"/>
      <c r="T608" s="189"/>
      <c r="U608" s="189"/>
      <c r="X608" s="190"/>
    </row>
    <row r="609" spans="1:24" s="187" customFormat="1" ht="15" thickBot="1" x14ac:dyDescent="0.4">
      <c r="A609" s="81" t="s">
        <v>256</v>
      </c>
      <c r="B609" s="197" t="s">
        <v>256</v>
      </c>
      <c r="C609" s="15"/>
      <c r="D609" s="7"/>
      <c r="E609" s="7"/>
      <c r="F609" s="7"/>
      <c r="G609" s="7"/>
      <c r="H609" s="7"/>
      <c r="I609" s="7"/>
      <c r="J609" s="7"/>
      <c r="K609" s="7"/>
      <c r="L609" s="7"/>
      <c r="M609" s="17"/>
    </row>
    <row r="610" spans="1:24" s="187" customFormat="1" ht="8.4" customHeight="1" thickBot="1" x14ac:dyDescent="0.4">
      <c r="A610" s="81" t="s">
        <v>256</v>
      </c>
      <c r="B610" s="197" t="s">
        <v>256</v>
      </c>
      <c r="C610" s="15"/>
      <c r="D610" s="12"/>
      <c r="E610" s="13"/>
      <c r="F610" s="13"/>
      <c r="G610" s="13"/>
      <c r="H610" s="13"/>
      <c r="I610" s="13"/>
      <c r="J610" s="13"/>
      <c r="K610" s="13"/>
      <c r="L610" s="14"/>
      <c r="M610" s="17"/>
    </row>
    <row r="611" spans="1:24" s="187" customFormat="1" ht="19" thickBot="1" x14ac:dyDescent="0.5">
      <c r="A611" s="81" t="s">
        <v>256</v>
      </c>
      <c r="B611" s="197" t="s">
        <v>256</v>
      </c>
      <c r="C611" s="15"/>
      <c r="D611" s="15"/>
      <c r="E611" s="24" t="s">
        <v>457</v>
      </c>
      <c r="F611" s="7"/>
      <c r="G611" s="32" t="s">
        <v>251</v>
      </c>
      <c r="H611" s="25" t="s">
        <v>79</v>
      </c>
      <c r="I611" s="7"/>
      <c r="J611" s="7"/>
      <c r="K611" s="16" t="s">
        <v>10</v>
      </c>
      <c r="L611" s="17"/>
      <c r="M611" s="17"/>
    </row>
    <row r="612" spans="1:24" s="187" customFormat="1" ht="105.65" customHeight="1" thickBot="1" x14ac:dyDescent="0.4">
      <c r="A612" s="81" t="s">
        <v>256</v>
      </c>
      <c r="B612" s="197" t="s">
        <v>256</v>
      </c>
      <c r="C612" s="15"/>
      <c r="D612" s="15"/>
      <c r="E612" s="7"/>
      <c r="F612" s="7"/>
      <c r="G612" s="7"/>
      <c r="H612" s="7"/>
      <c r="I612" s="7"/>
      <c r="J612" s="7"/>
      <c r="K612" s="2" t="str">
        <f>IF(AND(G611&gt;=O613,G611&lt;=P613),N613,IF(AND(G611&gt;=O614,G611&lt;=P614),N614,IF(AND(G611&gt;=O615,G611&lt;=P615),N615,IF(AND(G611&gt;=O616,G611&lt;=P616),N616,IF(AND(G611&gt;=O617,G611&lt;=P617),N617,IF(AND(G611&gt;=O618,G611&lt;=P618),N618,N619))))))</f>
        <v>Verify Data Entry</v>
      </c>
      <c r="L612" s="17"/>
      <c r="M612" s="17"/>
      <c r="O612" s="187" t="s">
        <v>0</v>
      </c>
      <c r="P612" s="187" t="s">
        <v>1</v>
      </c>
    </row>
    <row r="613" spans="1:24" s="187" customFormat="1" ht="144.65" hidden="1" customHeight="1" x14ac:dyDescent="0.35">
      <c r="A613" s="81"/>
      <c r="B613" s="197"/>
      <c r="C613" s="15"/>
      <c r="D613" s="15"/>
      <c r="E613" s="7"/>
      <c r="F613" s="7"/>
      <c r="G613" s="7"/>
      <c r="H613" s="7"/>
      <c r="I613" s="7"/>
      <c r="J613" s="7"/>
      <c r="K613" s="1"/>
      <c r="L613" s="17"/>
      <c r="M613" s="17"/>
      <c r="N613" s="188" t="s">
        <v>454</v>
      </c>
      <c r="O613" s="187">
        <v>0</v>
      </c>
      <c r="P613" s="187">
        <v>200</v>
      </c>
    </row>
    <row r="614" spans="1:24" s="187" customFormat="1" ht="127.75" hidden="1" customHeight="1" x14ac:dyDescent="0.35">
      <c r="A614" s="81"/>
      <c r="B614" s="197"/>
      <c r="C614" s="15"/>
      <c r="D614" s="15"/>
      <c r="E614" s="7"/>
      <c r="F614" s="7"/>
      <c r="G614" s="7"/>
      <c r="H614" s="7"/>
      <c r="I614" s="7"/>
      <c r="J614" s="7"/>
      <c r="K614" s="1"/>
      <c r="L614" s="17"/>
      <c r="M614" s="17"/>
      <c r="N614" s="188" t="s">
        <v>454</v>
      </c>
      <c r="O614" s="187">
        <v>0</v>
      </c>
      <c r="P614" s="187">
        <v>200</v>
      </c>
    </row>
    <row r="615" spans="1:24" s="187" customFormat="1" hidden="1" x14ac:dyDescent="0.35">
      <c r="A615" s="81"/>
      <c r="B615" s="197"/>
      <c r="C615" s="15"/>
      <c r="D615" s="15"/>
      <c r="E615" s="7"/>
      <c r="F615" s="7"/>
      <c r="G615" s="7"/>
      <c r="H615" s="7"/>
      <c r="I615" s="7"/>
      <c r="J615" s="7"/>
      <c r="K615" s="1"/>
      <c r="L615" s="17"/>
      <c r="M615" s="17"/>
      <c r="N615" s="188" t="s">
        <v>454</v>
      </c>
      <c r="O615" s="187">
        <v>0</v>
      </c>
      <c r="P615" s="187">
        <v>200</v>
      </c>
    </row>
    <row r="616" spans="1:24" s="187" customFormat="1" hidden="1" x14ac:dyDescent="0.35">
      <c r="A616" s="81"/>
      <c r="B616" s="197"/>
      <c r="C616" s="15"/>
      <c r="D616" s="15"/>
      <c r="E616" s="7"/>
      <c r="F616" s="7"/>
      <c r="G616" s="7"/>
      <c r="H616" s="7"/>
      <c r="I616" s="7"/>
      <c r="J616" s="7"/>
      <c r="K616" s="1"/>
      <c r="L616" s="17"/>
      <c r="M616" s="17"/>
      <c r="N616" s="188" t="s">
        <v>454</v>
      </c>
      <c r="O616" s="187">
        <v>0</v>
      </c>
      <c r="P616" s="187">
        <v>200</v>
      </c>
    </row>
    <row r="617" spans="1:24" s="187" customFormat="1" hidden="1" x14ac:dyDescent="0.35">
      <c r="A617" s="81"/>
      <c r="B617" s="197"/>
      <c r="C617" s="15"/>
      <c r="D617" s="15"/>
      <c r="E617" s="7"/>
      <c r="F617" s="7"/>
      <c r="G617" s="7"/>
      <c r="H617" s="7"/>
      <c r="I617" s="7"/>
      <c r="J617" s="7"/>
      <c r="K617" s="1"/>
      <c r="L617" s="17"/>
      <c r="M617" s="17"/>
      <c r="N617" s="188" t="s">
        <v>454</v>
      </c>
      <c r="O617" s="187">
        <v>0</v>
      </c>
      <c r="P617" s="187">
        <v>200</v>
      </c>
    </row>
    <row r="618" spans="1:24" s="187" customFormat="1" hidden="1" x14ac:dyDescent="0.35">
      <c r="A618" s="81"/>
      <c r="B618" s="197"/>
      <c r="C618" s="15"/>
      <c r="D618" s="15"/>
      <c r="E618" s="7"/>
      <c r="F618" s="7"/>
      <c r="G618" s="7"/>
      <c r="H618" s="7"/>
      <c r="I618" s="7"/>
      <c r="J618" s="7"/>
      <c r="K618" s="1"/>
      <c r="L618" s="17"/>
      <c r="M618" s="17"/>
      <c r="N618" s="188" t="s">
        <v>454</v>
      </c>
      <c r="O618" s="187">
        <v>0</v>
      </c>
      <c r="P618" s="187">
        <v>200</v>
      </c>
    </row>
    <row r="619" spans="1:24" s="187" customFormat="1" hidden="1" x14ac:dyDescent="0.35">
      <c r="A619" s="81"/>
      <c r="B619" s="197"/>
      <c r="C619" s="15"/>
      <c r="D619" s="15"/>
      <c r="E619" s="7"/>
      <c r="F619" s="7"/>
      <c r="G619" s="7"/>
      <c r="H619" s="7"/>
      <c r="I619" s="7"/>
      <c r="J619" s="7"/>
      <c r="K619" s="6"/>
      <c r="L619" s="17"/>
      <c r="M619" s="17"/>
      <c r="N619" s="187" t="s">
        <v>6</v>
      </c>
    </row>
    <row r="620" spans="1:24" s="187" customFormat="1" hidden="1" x14ac:dyDescent="0.35">
      <c r="A620" s="81"/>
      <c r="B620" s="197"/>
      <c r="C620" s="15"/>
      <c r="D620" s="15"/>
      <c r="E620" s="7"/>
      <c r="F620" s="7"/>
      <c r="G620" s="7"/>
      <c r="H620" s="7"/>
      <c r="I620" s="7"/>
      <c r="J620" s="7"/>
      <c r="K620" s="7"/>
      <c r="L620" s="17"/>
      <c r="M620" s="17"/>
    </row>
    <row r="621" spans="1:24" s="187" customFormat="1" ht="15" thickBot="1" x14ac:dyDescent="0.4">
      <c r="A621" s="82" t="s">
        <v>256</v>
      </c>
      <c r="B621" s="197" t="s">
        <v>256</v>
      </c>
      <c r="C621" s="15"/>
      <c r="D621" s="19"/>
      <c r="E621" s="20"/>
      <c r="F621" s="20"/>
      <c r="G621" s="20"/>
      <c r="H621" s="20"/>
      <c r="I621" s="20"/>
      <c r="J621" s="20"/>
      <c r="K621" s="20"/>
      <c r="L621" s="21"/>
      <c r="M621" s="17"/>
      <c r="O621" s="189"/>
      <c r="P621" s="189"/>
      <c r="Q621" s="189"/>
      <c r="R621" s="189"/>
      <c r="S621" s="189"/>
      <c r="T621" s="189"/>
      <c r="U621" s="189"/>
      <c r="X621" s="190"/>
    </row>
    <row r="622" spans="1:24" s="187" customFormat="1" ht="15" thickBot="1" x14ac:dyDescent="0.4">
      <c r="A622" s="81" t="s">
        <v>256</v>
      </c>
      <c r="B622" s="197" t="s">
        <v>256</v>
      </c>
      <c r="C622" s="15"/>
      <c r="D622" s="7"/>
      <c r="E622" s="7"/>
      <c r="F622" s="7"/>
      <c r="G622" s="7"/>
      <c r="H622" s="7"/>
      <c r="I622" s="7"/>
      <c r="J622" s="7"/>
      <c r="K622" s="7"/>
      <c r="L622" s="7"/>
      <c r="M622" s="17"/>
    </row>
    <row r="623" spans="1:24" s="187" customFormat="1" ht="8.4" customHeight="1" thickBot="1" x14ac:dyDescent="0.4">
      <c r="A623" s="81" t="s">
        <v>256</v>
      </c>
      <c r="B623" s="197" t="s">
        <v>256</v>
      </c>
      <c r="C623" s="15"/>
      <c r="D623" s="12"/>
      <c r="E623" s="13"/>
      <c r="F623" s="13"/>
      <c r="G623" s="13"/>
      <c r="H623" s="13"/>
      <c r="I623" s="13"/>
      <c r="J623" s="13"/>
      <c r="K623" s="13"/>
      <c r="L623" s="14"/>
      <c r="M623" s="17"/>
    </row>
    <row r="624" spans="1:24" s="187" customFormat="1" ht="19" thickBot="1" x14ac:dyDescent="0.5">
      <c r="A624" s="81" t="s">
        <v>256</v>
      </c>
      <c r="B624" s="197" t="s">
        <v>256</v>
      </c>
      <c r="C624" s="15"/>
      <c r="D624" s="15"/>
      <c r="E624" s="24" t="s">
        <v>455</v>
      </c>
      <c r="F624" s="7"/>
      <c r="G624" s="32" t="s">
        <v>251</v>
      </c>
      <c r="H624" s="25" t="s">
        <v>79</v>
      </c>
      <c r="I624" s="7"/>
      <c r="J624" s="7"/>
      <c r="K624" s="16" t="s">
        <v>10</v>
      </c>
      <c r="L624" s="17"/>
      <c r="M624" s="17"/>
    </row>
    <row r="625" spans="1:24" s="187" customFormat="1" ht="105.65" customHeight="1" thickBot="1" x14ac:dyDescent="0.4">
      <c r="A625" s="81" t="s">
        <v>256</v>
      </c>
      <c r="B625" s="197" t="s">
        <v>256</v>
      </c>
      <c r="C625" s="15"/>
      <c r="D625" s="15"/>
      <c r="E625" s="7"/>
      <c r="F625" s="7"/>
      <c r="G625" s="7"/>
      <c r="H625" s="7"/>
      <c r="I625" s="7"/>
      <c r="J625" s="7"/>
      <c r="K625" s="2" t="str">
        <f>IF(AND(G624&gt;=O626,G624&lt;=P626),N626,IF(AND(G624&gt;=O627,G624&lt;=P627),N627,IF(AND(G624&gt;=O628,G624&lt;=P628),N628,IF(AND(G624&gt;=O629,G624&lt;=P629),N629,IF(AND(G624&gt;=O630,G624&lt;=P630),N630,IF(AND(G624&gt;=O631,G624&lt;=P631),N631,N632))))))</f>
        <v>Verify Data Entry</v>
      </c>
      <c r="L625" s="17"/>
      <c r="M625" s="17"/>
      <c r="O625" s="187" t="s">
        <v>0</v>
      </c>
      <c r="P625" s="187" t="s">
        <v>1</v>
      </c>
    </row>
    <row r="626" spans="1:24" s="187" customFormat="1" ht="144.65" hidden="1" customHeight="1" x14ac:dyDescent="0.35">
      <c r="A626" s="81"/>
      <c r="B626" s="197"/>
      <c r="C626" s="15"/>
      <c r="D626" s="15"/>
      <c r="E626" s="7"/>
      <c r="F626" s="7"/>
      <c r="G626" s="7"/>
      <c r="H626" s="7"/>
      <c r="I626" s="7"/>
      <c r="J626" s="7"/>
      <c r="K626" s="1"/>
      <c r="L626" s="17"/>
      <c r="M626" s="17"/>
      <c r="N626" s="188" t="s">
        <v>454</v>
      </c>
      <c r="O626" s="187">
        <v>0</v>
      </c>
      <c r="P626" s="187">
        <v>200</v>
      </c>
    </row>
    <row r="627" spans="1:24" s="187" customFormat="1" ht="127.75" hidden="1" customHeight="1" x14ac:dyDescent="0.35">
      <c r="A627" s="81"/>
      <c r="B627" s="197"/>
      <c r="C627" s="15"/>
      <c r="D627" s="15"/>
      <c r="E627" s="7"/>
      <c r="F627" s="7"/>
      <c r="G627" s="7"/>
      <c r="H627" s="7"/>
      <c r="I627" s="7"/>
      <c r="J627" s="7"/>
      <c r="K627" s="1"/>
      <c r="L627" s="17"/>
      <c r="M627" s="17"/>
      <c r="N627" s="188" t="s">
        <v>454</v>
      </c>
      <c r="O627" s="187">
        <v>0</v>
      </c>
      <c r="P627" s="187">
        <v>200</v>
      </c>
    </row>
    <row r="628" spans="1:24" s="187" customFormat="1" hidden="1" x14ac:dyDescent="0.35">
      <c r="A628" s="81"/>
      <c r="B628" s="197"/>
      <c r="C628" s="15"/>
      <c r="D628" s="15"/>
      <c r="E628" s="7"/>
      <c r="F628" s="7"/>
      <c r="G628" s="7"/>
      <c r="H628" s="7"/>
      <c r="I628" s="7"/>
      <c r="J628" s="7"/>
      <c r="K628" s="1"/>
      <c r="L628" s="17"/>
      <c r="M628" s="17"/>
      <c r="N628" s="188" t="s">
        <v>454</v>
      </c>
      <c r="O628" s="187">
        <v>0</v>
      </c>
      <c r="P628" s="187">
        <v>200</v>
      </c>
    </row>
    <row r="629" spans="1:24" s="187" customFormat="1" hidden="1" x14ac:dyDescent="0.35">
      <c r="A629" s="81"/>
      <c r="B629" s="197"/>
      <c r="C629" s="15"/>
      <c r="D629" s="15"/>
      <c r="E629" s="7"/>
      <c r="F629" s="7"/>
      <c r="G629" s="7"/>
      <c r="H629" s="7"/>
      <c r="I629" s="7"/>
      <c r="J629" s="7"/>
      <c r="K629" s="1"/>
      <c r="L629" s="17"/>
      <c r="M629" s="17"/>
      <c r="N629" s="188" t="s">
        <v>454</v>
      </c>
      <c r="O629" s="187">
        <v>0</v>
      </c>
      <c r="P629" s="187">
        <v>200</v>
      </c>
    </row>
    <row r="630" spans="1:24" s="187" customFormat="1" hidden="1" x14ac:dyDescent="0.35">
      <c r="A630" s="81"/>
      <c r="B630" s="197"/>
      <c r="C630" s="15"/>
      <c r="D630" s="15"/>
      <c r="E630" s="7"/>
      <c r="F630" s="7"/>
      <c r="G630" s="7"/>
      <c r="H630" s="7"/>
      <c r="I630" s="7"/>
      <c r="J630" s="7"/>
      <c r="K630" s="1"/>
      <c r="L630" s="17"/>
      <c r="M630" s="17"/>
      <c r="N630" s="188" t="s">
        <v>454</v>
      </c>
      <c r="O630" s="187">
        <v>0</v>
      </c>
      <c r="P630" s="187">
        <v>200</v>
      </c>
    </row>
    <row r="631" spans="1:24" s="187" customFormat="1" hidden="1" x14ac:dyDescent="0.35">
      <c r="A631" s="81"/>
      <c r="B631" s="197"/>
      <c r="C631" s="15"/>
      <c r="D631" s="15"/>
      <c r="E631" s="7"/>
      <c r="F631" s="7"/>
      <c r="G631" s="7"/>
      <c r="H631" s="7"/>
      <c r="I631" s="7"/>
      <c r="J631" s="7"/>
      <c r="K631" s="1"/>
      <c r="L631" s="17"/>
      <c r="M631" s="17"/>
      <c r="N631" s="188" t="s">
        <v>454</v>
      </c>
      <c r="O631" s="187">
        <v>0</v>
      </c>
      <c r="P631" s="187">
        <v>200</v>
      </c>
    </row>
    <row r="632" spans="1:24" s="187" customFormat="1" hidden="1" x14ac:dyDescent="0.35">
      <c r="A632" s="81"/>
      <c r="B632" s="197"/>
      <c r="C632" s="15"/>
      <c r="D632" s="15"/>
      <c r="E632" s="7"/>
      <c r="F632" s="7"/>
      <c r="G632" s="7"/>
      <c r="H632" s="7"/>
      <c r="I632" s="7"/>
      <c r="J632" s="7"/>
      <c r="K632" s="6"/>
      <c r="L632" s="17"/>
      <c r="M632" s="17"/>
      <c r="N632" s="187" t="s">
        <v>6</v>
      </c>
    </row>
    <row r="633" spans="1:24" s="187" customFormat="1" hidden="1" x14ac:dyDescent="0.35">
      <c r="A633" s="81"/>
      <c r="B633" s="197"/>
      <c r="C633" s="15"/>
      <c r="D633" s="15"/>
      <c r="E633" s="7"/>
      <c r="F633" s="7"/>
      <c r="G633" s="7"/>
      <c r="H633" s="7"/>
      <c r="I633" s="7"/>
      <c r="J633" s="7"/>
      <c r="K633" s="7"/>
      <c r="L633" s="17"/>
      <c r="M633" s="17"/>
    </row>
    <row r="634" spans="1:24" s="187" customFormat="1" ht="15" thickBot="1" x14ac:dyDescent="0.4">
      <c r="A634" s="82" t="s">
        <v>256</v>
      </c>
      <c r="B634" s="197" t="s">
        <v>256</v>
      </c>
      <c r="C634" s="15"/>
      <c r="D634" s="19"/>
      <c r="E634" s="20"/>
      <c r="F634" s="20"/>
      <c r="G634" s="20"/>
      <c r="H634" s="20"/>
      <c r="I634" s="20"/>
      <c r="J634" s="20"/>
      <c r="K634" s="20"/>
      <c r="L634" s="21"/>
      <c r="M634" s="17"/>
      <c r="O634" s="189"/>
      <c r="P634" s="189"/>
      <c r="Q634" s="189"/>
      <c r="R634" s="189"/>
      <c r="S634" s="189"/>
      <c r="T634" s="189"/>
      <c r="U634" s="189"/>
      <c r="X634" s="190"/>
    </row>
    <row r="635" spans="1:24" s="187" customFormat="1" ht="15" thickBot="1" x14ac:dyDescent="0.4">
      <c r="A635" s="81" t="s">
        <v>256</v>
      </c>
      <c r="B635" s="197" t="s">
        <v>256</v>
      </c>
      <c r="C635" s="15"/>
      <c r="D635" s="7"/>
      <c r="E635" s="7"/>
      <c r="F635" s="7"/>
      <c r="G635" s="7"/>
      <c r="H635" s="7"/>
      <c r="I635" s="7"/>
      <c r="J635" s="7"/>
      <c r="K635" s="7"/>
      <c r="L635" s="7"/>
      <c r="M635" s="17"/>
    </row>
    <row r="636" spans="1:24" s="187" customFormat="1" ht="8.4" customHeight="1" thickBot="1" x14ac:dyDescent="0.4">
      <c r="A636" s="81" t="s">
        <v>256</v>
      </c>
      <c r="B636" s="197" t="s">
        <v>256</v>
      </c>
      <c r="C636" s="15"/>
      <c r="D636" s="12"/>
      <c r="E636" s="13"/>
      <c r="F636" s="13"/>
      <c r="G636" s="13"/>
      <c r="H636" s="13"/>
      <c r="I636" s="13"/>
      <c r="J636" s="13"/>
      <c r="K636" s="13"/>
      <c r="L636" s="14"/>
      <c r="M636" s="17"/>
    </row>
    <row r="637" spans="1:24" s="187" customFormat="1" ht="19" thickBot="1" x14ac:dyDescent="0.5">
      <c r="A637" s="81" t="s">
        <v>256</v>
      </c>
      <c r="B637" s="197" t="s">
        <v>256</v>
      </c>
      <c r="C637" s="15"/>
      <c r="D637" s="15"/>
      <c r="E637" s="24" t="s">
        <v>456</v>
      </c>
      <c r="F637" s="7"/>
      <c r="G637" s="32" t="s">
        <v>251</v>
      </c>
      <c r="H637" s="25" t="s">
        <v>79</v>
      </c>
      <c r="I637" s="7"/>
      <c r="J637" s="7"/>
      <c r="K637" s="16" t="s">
        <v>10</v>
      </c>
      <c r="L637" s="17"/>
      <c r="M637" s="17"/>
    </row>
    <row r="638" spans="1:24" s="187" customFormat="1" ht="105.65" customHeight="1" thickBot="1" x14ac:dyDescent="0.4">
      <c r="A638" s="81" t="s">
        <v>256</v>
      </c>
      <c r="B638" s="197" t="s">
        <v>256</v>
      </c>
      <c r="C638" s="15"/>
      <c r="D638" s="15"/>
      <c r="E638" s="7"/>
      <c r="F638" s="7"/>
      <c r="G638" s="7"/>
      <c r="H638" s="7"/>
      <c r="I638" s="7"/>
      <c r="J638" s="7"/>
      <c r="K638" s="2" t="str">
        <f>IF(AND(G637&gt;=O639,G637&lt;=P639),N639,IF(AND(G637&gt;=O640,G637&lt;=P640),N640,IF(AND(G637&gt;=O641,G637&lt;=P641),N641,IF(AND(G637&gt;=O642,G637&lt;=P642),N642,IF(AND(G637&gt;=O643,G637&lt;=P643),N643,IF(AND(G637&gt;=O644,G637&lt;=P644),N644,N645))))))</f>
        <v>Verify Data Entry</v>
      </c>
      <c r="L638" s="17"/>
      <c r="M638" s="17"/>
      <c r="O638" s="187" t="s">
        <v>0</v>
      </c>
      <c r="P638" s="187" t="s">
        <v>1</v>
      </c>
    </row>
    <row r="639" spans="1:24" s="187" customFormat="1" ht="144.65" hidden="1" customHeight="1" x14ac:dyDescent="0.35">
      <c r="A639" s="81"/>
      <c r="B639" s="197"/>
      <c r="C639" s="15"/>
      <c r="D639" s="15"/>
      <c r="E639" s="7"/>
      <c r="F639" s="7"/>
      <c r="G639" s="7"/>
      <c r="H639" s="7"/>
      <c r="I639" s="7"/>
      <c r="J639" s="7"/>
      <c r="K639" s="1"/>
      <c r="L639" s="17"/>
      <c r="M639" s="17"/>
      <c r="N639" s="188" t="s">
        <v>454</v>
      </c>
      <c r="O639" s="187">
        <v>0</v>
      </c>
      <c r="P639" s="187">
        <v>200</v>
      </c>
    </row>
    <row r="640" spans="1:24" s="187" customFormat="1" ht="127.75" hidden="1" customHeight="1" x14ac:dyDescent="0.35">
      <c r="A640" s="81"/>
      <c r="B640" s="197"/>
      <c r="C640" s="15"/>
      <c r="D640" s="15"/>
      <c r="E640" s="7"/>
      <c r="F640" s="7"/>
      <c r="G640" s="7"/>
      <c r="H640" s="7"/>
      <c r="I640" s="7"/>
      <c r="J640" s="7"/>
      <c r="K640" s="1"/>
      <c r="L640" s="17"/>
      <c r="M640" s="17"/>
      <c r="N640" s="188" t="s">
        <v>454</v>
      </c>
      <c r="O640" s="187">
        <v>0</v>
      </c>
      <c r="P640" s="187">
        <v>200</v>
      </c>
    </row>
    <row r="641" spans="1:24" s="187" customFormat="1" hidden="1" x14ac:dyDescent="0.35">
      <c r="A641" s="81"/>
      <c r="B641" s="197"/>
      <c r="C641" s="15"/>
      <c r="D641" s="15"/>
      <c r="E641" s="7"/>
      <c r="F641" s="7"/>
      <c r="G641" s="7"/>
      <c r="H641" s="7"/>
      <c r="I641" s="7"/>
      <c r="J641" s="7"/>
      <c r="K641" s="1"/>
      <c r="L641" s="17"/>
      <c r="M641" s="17"/>
      <c r="N641" s="188" t="s">
        <v>454</v>
      </c>
      <c r="O641" s="187">
        <v>0</v>
      </c>
      <c r="P641" s="187">
        <v>200</v>
      </c>
    </row>
    <row r="642" spans="1:24" s="187" customFormat="1" hidden="1" x14ac:dyDescent="0.35">
      <c r="A642" s="81"/>
      <c r="B642" s="197"/>
      <c r="C642" s="15"/>
      <c r="D642" s="15"/>
      <c r="E642" s="7"/>
      <c r="F642" s="7"/>
      <c r="G642" s="7"/>
      <c r="H642" s="7"/>
      <c r="I642" s="7"/>
      <c r="J642" s="7"/>
      <c r="K642" s="1"/>
      <c r="L642" s="17"/>
      <c r="M642" s="17"/>
      <c r="N642" s="188" t="s">
        <v>454</v>
      </c>
      <c r="O642" s="187">
        <v>0</v>
      </c>
      <c r="P642" s="187">
        <v>200</v>
      </c>
    </row>
    <row r="643" spans="1:24" s="187" customFormat="1" hidden="1" x14ac:dyDescent="0.35">
      <c r="A643" s="81"/>
      <c r="B643" s="197"/>
      <c r="C643" s="15"/>
      <c r="D643" s="15"/>
      <c r="E643" s="7"/>
      <c r="F643" s="7"/>
      <c r="G643" s="7"/>
      <c r="H643" s="7"/>
      <c r="I643" s="7"/>
      <c r="J643" s="7"/>
      <c r="K643" s="1"/>
      <c r="L643" s="17"/>
      <c r="M643" s="17"/>
      <c r="N643" s="188" t="s">
        <v>454</v>
      </c>
      <c r="O643" s="187">
        <v>0</v>
      </c>
      <c r="P643" s="187">
        <v>200</v>
      </c>
    </row>
    <row r="644" spans="1:24" s="187" customFormat="1" hidden="1" x14ac:dyDescent="0.35">
      <c r="A644" s="81"/>
      <c r="B644" s="197"/>
      <c r="C644" s="15"/>
      <c r="D644" s="15"/>
      <c r="E644" s="7"/>
      <c r="F644" s="7"/>
      <c r="G644" s="7"/>
      <c r="H644" s="7"/>
      <c r="I644" s="7"/>
      <c r="J644" s="7"/>
      <c r="K644" s="1"/>
      <c r="L644" s="17"/>
      <c r="M644" s="17"/>
      <c r="N644" s="188" t="s">
        <v>454</v>
      </c>
      <c r="O644" s="187">
        <v>0</v>
      </c>
      <c r="P644" s="187">
        <v>200</v>
      </c>
    </row>
    <row r="645" spans="1:24" s="187" customFormat="1" hidden="1" x14ac:dyDescent="0.35">
      <c r="A645" s="81"/>
      <c r="B645" s="197"/>
      <c r="C645" s="15"/>
      <c r="D645" s="15"/>
      <c r="E645" s="7"/>
      <c r="F645" s="7"/>
      <c r="G645" s="7"/>
      <c r="H645" s="7"/>
      <c r="I645" s="7"/>
      <c r="J645" s="7"/>
      <c r="K645" s="6"/>
      <c r="L645" s="17"/>
      <c r="M645" s="17"/>
      <c r="N645" s="187" t="s">
        <v>6</v>
      </c>
    </row>
    <row r="646" spans="1:24" s="187" customFormat="1" hidden="1" x14ac:dyDescent="0.35">
      <c r="A646" s="81"/>
      <c r="B646" s="197"/>
      <c r="C646" s="15"/>
      <c r="D646" s="15"/>
      <c r="E646" s="7"/>
      <c r="F646" s="7"/>
      <c r="G646" s="7"/>
      <c r="H646" s="7"/>
      <c r="I646" s="7"/>
      <c r="J646" s="7"/>
      <c r="K646" s="7"/>
      <c r="L646" s="17"/>
      <c r="M646" s="17"/>
    </row>
    <row r="647" spans="1:24" s="187" customFormat="1" ht="15" thickBot="1" x14ac:dyDescent="0.4">
      <c r="A647" s="82" t="s">
        <v>256</v>
      </c>
      <c r="B647" s="197" t="s">
        <v>256</v>
      </c>
      <c r="C647" s="15"/>
      <c r="D647" s="19"/>
      <c r="E647" s="20"/>
      <c r="F647" s="20"/>
      <c r="G647" s="20"/>
      <c r="H647" s="20"/>
      <c r="I647" s="20"/>
      <c r="J647" s="20"/>
      <c r="K647" s="20"/>
      <c r="L647" s="21"/>
      <c r="M647" s="17"/>
      <c r="O647" s="189"/>
      <c r="P647" s="189"/>
      <c r="Q647" s="189"/>
      <c r="R647" s="189"/>
      <c r="S647" s="189"/>
      <c r="T647" s="189"/>
      <c r="U647" s="189"/>
      <c r="X647" s="190"/>
    </row>
    <row r="648" spans="1:24" s="187" customFormat="1" ht="15" thickBot="1" x14ac:dyDescent="0.4">
      <c r="A648" s="81" t="s">
        <v>256</v>
      </c>
      <c r="B648" s="197" t="s">
        <v>256</v>
      </c>
      <c r="C648" s="15"/>
      <c r="D648" s="7"/>
      <c r="E648" s="7"/>
      <c r="F648" s="7"/>
      <c r="G648" s="7"/>
      <c r="H648" s="7"/>
      <c r="I648" s="7"/>
      <c r="J648" s="7"/>
      <c r="K648" s="7"/>
      <c r="L648" s="7"/>
      <c r="M648" s="17"/>
    </row>
    <row r="649" spans="1:24" s="187" customFormat="1" ht="8.4" customHeight="1" thickBot="1" x14ac:dyDescent="0.4">
      <c r="A649" s="81" t="s">
        <v>256</v>
      </c>
      <c r="B649" s="197" t="s">
        <v>256</v>
      </c>
      <c r="C649" s="15"/>
      <c r="D649" s="12"/>
      <c r="E649" s="13"/>
      <c r="F649" s="13"/>
      <c r="G649" s="13"/>
      <c r="H649" s="13"/>
      <c r="I649" s="13"/>
      <c r="J649" s="13"/>
      <c r="K649" s="13"/>
      <c r="L649" s="14"/>
      <c r="M649" s="17"/>
    </row>
    <row r="650" spans="1:24" s="187" customFormat="1" ht="19" thickBot="1" x14ac:dyDescent="0.5">
      <c r="A650" s="81" t="s">
        <v>256</v>
      </c>
      <c r="B650" s="197" t="s">
        <v>256</v>
      </c>
      <c r="C650" s="15"/>
      <c r="D650" s="15"/>
      <c r="E650" s="24" t="s">
        <v>84</v>
      </c>
      <c r="F650" s="7"/>
      <c r="G650" s="32" t="s">
        <v>251</v>
      </c>
      <c r="H650" s="25" t="s">
        <v>79</v>
      </c>
      <c r="I650" s="7"/>
      <c r="J650" s="7"/>
      <c r="K650" s="16" t="s">
        <v>10</v>
      </c>
      <c r="L650" s="17"/>
      <c r="M650" s="17"/>
    </row>
    <row r="651" spans="1:24" s="187" customFormat="1" ht="140.4" customHeight="1" thickBot="1" x14ac:dyDescent="0.4">
      <c r="A651" s="81" t="s">
        <v>256</v>
      </c>
      <c r="B651" s="197" t="s">
        <v>256</v>
      </c>
      <c r="C651" s="15"/>
      <c r="D651" s="15"/>
      <c r="E651" s="7"/>
      <c r="F651" s="7"/>
      <c r="G651" s="7"/>
      <c r="H651" s="7"/>
      <c r="I651" s="7"/>
      <c r="J651" s="7"/>
      <c r="K651" s="2" t="str">
        <f>IF(AND(G650&gt;=O652,G650&lt;=P652),N652,IF(AND(G650&gt;=O653,G650&lt;=P653),N653,IF(AND(G650&gt;=O654,G650&lt;=P654),N654,IF(AND(G650&gt;=O655,G650&lt;=P655),N655,IF(AND(G650&gt;=O656,G650&lt;=P656),N656,IF(AND(G650&gt;=O657,G650&lt;=P657),N657,IF(AND(G650&gt;=O658,G650&lt;=P658),N658,N659)))))))</f>
        <v>Verify Data Entry</v>
      </c>
      <c r="L651" s="17"/>
      <c r="M651" s="17"/>
      <c r="O651" s="187" t="s">
        <v>0</v>
      </c>
      <c r="P651" s="187" t="s">
        <v>1</v>
      </c>
    </row>
    <row r="652" spans="1:24" s="187" customFormat="1" ht="145" hidden="1" x14ac:dyDescent="0.35">
      <c r="A652" s="81"/>
      <c r="B652" s="197"/>
      <c r="C652" s="15"/>
      <c r="D652" s="15"/>
      <c r="E652" s="7"/>
      <c r="F652" s="7"/>
      <c r="G652" s="7"/>
      <c r="H652" s="7"/>
      <c r="I652" s="7"/>
      <c r="J652" s="7"/>
      <c r="K652" s="1"/>
      <c r="L652" s="17"/>
      <c r="M652" s="17"/>
      <c r="N652" s="188" t="s">
        <v>151</v>
      </c>
      <c r="O652" s="187">
        <v>0</v>
      </c>
      <c r="P652" s="187">
        <v>40</v>
      </c>
    </row>
    <row r="653" spans="1:24" s="187" customFormat="1" ht="87" hidden="1" x14ac:dyDescent="0.35">
      <c r="A653" s="81"/>
      <c r="B653" s="197"/>
      <c r="C653" s="15"/>
      <c r="D653" s="15"/>
      <c r="E653" s="7"/>
      <c r="F653" s="7"/>
      <c r="G653" s="7"/>
      <c r="H653" s="7"/>
      <c r="I653" s="7"/>
      <c r="J653" s="7"/>
      <c r="K653" s="1"/>
      <c r="L653" s="17"/>
      <c r="M653" s="17"/>
      <c r="N653" s="188" t="s">
        <v>86</v>
      </c>
      <c r="O653" s="187">
        <v>40</v>
      </c>
      <c r="P653" s="187">
        <v>80</v>
      </c>
    </row>
    <row r="654" spans="1:24" s="187" customFormat="1" ht="43.5" hidden="1" x14ac:dyDescent="0.35">
      <c r="A654" s="81"/>
      <c r="B654" s="197"/>
      <c r="C654" s="15"/>
      <c r="D654" s="15"/>
      <c r="E654" s="7"/>
      <c r="F654" s="7"/>
      <c r="G654" s="7"/>
      <c r="H654" s="7"/>
      <c r="I654" s="7"/>
      <c r="J654" s="7"/>
      <c r="K654" s="1"/>
      <c r="L654" s="17"/>
      <c r="M654" s="17"/>
      <c r="N654" s="188" t="s">
        <v>85</v>
      </c>
      <c r="O654" s="187">
        <v>80</v>
      </c>
      <c r="P654" s="187">
        <v>100</v>
      </c>
    </row>
    <row r="655" spans="1:24" s="187" customFormat="1" hidden="1" x14ac:dyDescent="0.35">
      <c r="A655" s="81"/>
      <c r="B655" s="197"/>
      <c r="C655" s="15"/>
      <c r="D655" s="15"/>
      <c r="E655" s="7"/>
      <c r="F655" s="7"/>
      <c r="G655" s="7"/>
      <c r="H655" s="7"/>
      <c r="I655" s="7"/>
      <c r="J655" s="7"/>
      <c r="K655" s="1"/>
      <c r="L655" s="17"/>
      <c r="M655" s="17"/>
      <c r="N655" s="188" t="s">
        <v>31</v>
      </c>
      <c r="O655" s="187">
        <v>80</v>
      </c>
      <c r="P655" s="187">
        <v>250</v>
      </c>
    </row>
    <row r="656" spans="1:24" s="187" customFormat="1" ht="145" hidden="1" x14ac:dyDescent="0.35">
      <c r="A656" s="81"/>
      <c r="B656" s="197"/>
      <c r="C656" s="15"/>
      <c r="D656" s="15"/>
      <c r="E656" s="7"/>
      <c r="F656" s="7"/>
      <c r="G656" s="7"/>
      <c r="H656" s="7"/>
      <c r="I656" s="7"/>
      <c r="J656" s="7"/>
      <c r="K656" s="1"/>
      <c r="L656" s="17"/>
      <c r="M656" s="17"/>
      <c r="N656" s="188" t="s">
        <v>152</v>
      </c>
      <c r="O656" s="187">
        <v>250</v>
      </c>
      <c r="P656" s="187">
        <v>400</v>
      </c>
    </row>
    <row r="657" spans="1:52" s="187" customFormat="1" ht="116" hidden="1" x14ac:dyDescent="0.35">
      <c r="A657" s="81"/>
      <c r="B657" s="197"/>
      <c r="C657" s="15"/>
      <c r="D657" s="15"/>
      <c r="E657" s="7"/>
      <c r="F657" s="7"/>
      <c r="G657" s="7"/>
      <c r="H657" s="7"/>
      <c r="I657" s="7"/>
      <c r="J657" s="7"/>
      <c r="K657" s="1"/>
      <c r="L657" s="17"/>
      <c r="M657" s="17"/>
      <c r="N657" s="188" t="s">
        <v>153</v>
      </c>
      <c r="O657" s="187">
        <v>400</v>
      </c>
      <c r="P657" s="187">
        <v>2000</v>
      </c>
    </row>
    <row r="658" spans="1:52" s="187" customFormat="1" ht="127.25" hidden="1" customHeight="1" x14ac:dyDescent="0.35">
      <c r="A658" s="81"/>
      <c r="B658" s="197"/>
      <c r="C658" s="15"/>
      <c r="D658" s="15"/>
      <c r="E658" s="7"/>
      <c r="F658" s="7"/>
      <c r="G658" s="7"/>
      <c r="H658" s="7"/>
      <c r="I658" s="7"/>
      <c r="J658" s="7"/>
      <c r="K658" s="1"/>
      <c r="L658" s="17"/>
      <c r="M658" s="17"/>
      <c r="N658" s="188" t="s">
        <v>381</v>
      </c>
      <c r="O658" s="187">
        <v>2000</v>
      </c>
      <c r="P658" s="187">
        <v>50000</v>
      </c>
    </row>
    <row r="659" spans="1:52" s="187" customFormat="1" hidden="1" x14ac:dyDescent="0.35">
      <c r="A659" s="81"/>
      <c r="B659" s="197"/>
      <c r="C659" s="15"/>
      <c r="D659" s="15"/>
      <c r="E659" s="7"/>
      <c r="F659" s="7"/>
      <c r="G659" s="7"/>
      <c r="H659" s="7"/>
      <c r="I659" s="7"/>
      <c r="J659" s="7"/>
      <c r="K659" s="6"/>
      <c r="L659" s="17"/>
      <c r="M659" s="17"/>
      <c r="N659" s="187" t="s">
        <v>6</v>
      </c>
    </row>
    <row r="660" spans="1:52" s="187" customFormat="1" hidden="1" x14ac:dyDescent="0.35">
      <c r="A660" s="81"/>
      <c r="B660" s="197"/>
      <c r="C660" s="15"/>
      <c r="D660" s="15"/>
      <c r="E660" s="7"/>
      <c r="F660" s="7"/>
      <c r="G660" s="7"/>
      <c r="H660" s="7"/>
      <c r="I660" s="7"/>
      <c r="J660" s="7"/>
      <c r="K660" s="7"/>
      <c r="L660" s="17"/>
      <c r="M660" s="17"/>
    </row>
    <row r="661" spans="1:52" s="187" customFormat="1" ht="15" thickBot="1" x14ac:dyDescent="0.4">
      <c r="A661" s="82" t="s">
        <v>256</v>
      </c>
      <c r="B661" s="197" t="s">
        <v>256</v>
      </c>
      <c r="C661" s="15"/>
      <c r="D661" s="19"/>
      <c r="E661" s="20"/>
      <c r="F661" s="20"/>
      <c r="G661" s="20"/>
      <c r="H661" s="20"/>
      <c r="I661" s="20"/>
      <c r="J661" s="20"/>
      <c r="K661" s="20"/>
      <c r="L661" s="21"/>
      <c r="M661" s="17"/>
      <c r="O661" s="189"/>
      <c r="P661" s="189"/>
      <c r="Q661" s="189"/>
      <c r="R661" s="189"/>
      <c r="S661" s="189"/>
      <c r="T661" s="189"/>
      <c r="U661" s="189"/>
      <c r="X661" s="190"/>
    </row>
    <row r="662" spans="1:52" s="187" customFormat="1" x14ac:dyDescent="0.35">
      <c r="A662" s="81" t="s">
        <v>256</v>
      </c>
      <c r="B662" s="197" t="s">
        <v>256</v>
      </c>
      <c r="C662" s="15"/>
      <c r="D662" s="7"/>
      <c r="E662" s="7"/>
      <c r="F662" s="7"/>
      <c r="G662" s="7"/>
      <c r="H662" s="7"/>
      <c r="I662" s="7"/>
      <c r="J662" s="7"/>
      <c r="K662" s="7"/>
      <c r="L662" s="7"/>
      <c r="M662" s="17"/>
    </row>
    <row r="663" spans="1:52" x14ac:dyDescent="0.35">
      <c r="A663" s="82" t="s">
        <v>256</v>
      </c>
      <c r="B663" s="197" t="s">
        <v>256</v>
      </c>
      <c r="C663" s="15"/>
      <c r="D663" s="7"/>
      <c r="E663" s="7"/>
      <c r="F663" s="7"/>
      <c r="G663" s="7"/>
      <c r="H663" s="7"/>
      <c r="I663" s="7"/>
      <c r="J663" s="7"/>
      <c r="K663" s="7"/>
      <c r="L663" s="7"/>
      <c r="M663" s="17"/>
    </row>
    <row r="664" spans="1:52" ht="15" thickBot="1" x14ac:dyDescent="0.4">
      <c r="A664" s="82" t="s">
        <v>256</v>
      </c>
      <c r="B664" s="197" t="s">
        <v>256</v>
      </c>
      <c r="C664" s="19"/>
      <c r="D664" s="20"/>
      <c r="E664" s="20"/>
      <c r="F664" s="20"/>
      <c r="G664" s="20"/>
      <c r="H664" s="20"/>
      <c r="I664" s="20"/>
      <c r="J664" s="20"/>
      <c r="K664" s="20"/>
      <c r="L664" s="20"/>
      <c r="M664" s="21"/>
    </row>
    <row r="665" spans="1:52" s="22" customFormat="1" ht="7.25" customHeight="1" thickBot="1" x14ac:dyDescent="0.4">
      <c r="A665" s="83" t="s">
        <v>256</v>
      </c>
      <c r="B665" s="197" t="s">
        <v>256</v>
      </c>
      <c r="N665" s="184"/>
      <c r="O665" s="184"/>
      <c r="P665" s="184"/>
      <c r="Q665" s="184"/>
      <c r="R665" s="184"/>
      <c r="S665" s="184"/>
      <c r="T665" s="184"/>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c r="AP665" s="184"/>
      <c r="AQ665" s="184"/>
      <c r="AR665" s="184"/>
      <c r="AS665" s="184"/>
      <c r="AT665" s="184"/>
      <c r="AU665" s="184"/>
      <c r="AV665" s="184"/>
      <c r="AW665" s="184"/>
      <c r="AX665" s="184"/>
      <c r="AY665" s="184"/>
      <c r="AZ665" s="184"/>
    </row>
    <row r="666" spans="1:52" ht="15" thickBot="1" x14ac:dyDescent="0.4">
      <c r="A666" s="81" t="s">
        <v>256</v>
      </c>
      <c r="B666" s="197" t="s">
        <v>256</v>
      </c>
      <c r="C666" s="12"/>
      <c r="D666" s="13"/>
      <c r="E666" s="13"/>
      <c r="F666" s="13"/>
      <c r="G666" s="13"/>
      <c r="H666" s="13"/>
      <c r="I666" s="13"/>
      <c r="J666" s="13"/>
      <c r="K666" s="13"/>
      <c r="L666" s="13"/>
      <c r="M666" s="14"/>
    </row>
    <row r="667" spans="1:52" ht="28.25" customHeight="1" thickBot="1" x14ac:dyDescent="0.5">
      <c r="A667" s="81" t="s">
        <v>256</v>
      </c>
      <c r="B667" s="197" t="s">
        <v>256</v>
      </c>
      <c r="C667" s="15"/>
      <c r="D667" s="211" t="s">
        <v>414</v>
      </c>
      <c r="E667" s="10"/>
      <c r="F667" s="10"/>
      <c r="G667" s="10"/>
      <c r="H667" s="10"/>
      <c r="I667" s="10"/>
      <c r="J667" s="11"/>
      <c r="K667" s="8"/>
      <c r="L667" s="8"/>
      <c r="M667" s="23"/>
      <c r="N667" s="3"/>
    </row>
    <row r="668" spans="1:52" ht="15" thickBot="1" x14ac:dyDescent="0.4">
      <c r="A668" s="81" t="s">
        <v>256</v>
      </c>
      <c r="B668" s="197" t="s">
        <v>256</v>
      </c>
      <c r="C668" s="15"/>
      <c r="D668" s="7"/>
      <c r="E668" s="7"/>
      <c r="F668" s="7"/>
      <c r="G668" s="7"/>
      <c r="H668" s="7"/>
      <c r="I668" s="7"/>
      <c r="J668" s="7"/>
      <c r="K668" s="7"/>
      <c r="L668" s="7"/>
      <c r="M668" s="17"/>
    </row>
    <row r="669" spans="1:52" ht="8.4" customHeight="1" thickBot="1" x14ac:dyDescent="0.4">
      <c r="A669" s="81" t="s">
        <v>256</v>
      </c>
      <c r="B669" s="197" t="s">
        <v>256</v>
      </c>
      <c r="C669" s="15"/>
      <c r="D669" s="12"/>
      <c r="E669" s="13"/>
      <c r="F669" s="13"/>
      <c r="G669" s="13"/>
      <c r="H669" s="13"/>
      <c r="I669" s="13"/>
      <c r="J669" s="13"/>
      <c r="K669" s="13"/>
      <c r="L669" s="14"/>
      <c r="M669" s="17"/>
    </row>
    <row r="670" spans="1:52" ht="19" thickBot="1" x14ac:dyDescent="0.5">
      <c r="A670" s="81" t="s">
        <v>256</v>
      </c>
      <c r="B670" s="197" t="s">
        <v>256</v>
      </c>
      <c r="C670" s="15"/>
      <c r="D670" s="15"/>
      <c r="E670" s="24" t="s">
        <v>522</v>
      </c>
      <c r="F670" s="7"/>
      <c r="G670" s="32" t="s">
        <v>251</v>
      </c>
      <c r="H670" s="25" t="s">
        <v>79</v>
      </c>
      <c r="I670" s="7"/>
      <c r="J670" s="7"/>
      <c r="K670" s="16" t="s">
        <v>10</v>
      </c>
      <c r="L670" s="17"/>
      <c r="M670" s="17"/>
    </row>
    <row r="671" spans="1:52" ht="130.75" customHeight="1" thickBot="1" x14ac:dyDescent="0.4">
      <c r="A671" s="81" t="s">
        <v>256</v>
      </c>
      <c r="B671" s="197" t="s">
        <v>256</v>
      </c>
      <c r="C671" s="15"/>
      <c r="D671" s="15"/>
      <c r="E671" s="7"/>
      <c r="F671" s="7"/>
      <c r="G671" s="7"/>
      <c r="H671" s="7"/>
      <c r="I671" s="7"/>
      <c r="J671" s="7"/>
      <c r="K671" s="2" t="str">
        <f>IF(AND(G670&gt;=O672,G670&lt;=P672),N672,IF(AND(G670&gt;=O673,G670&lt;=P673),N673,IF(AND(G670&gt;=O674,G670&lt;=P674),N674,IF(AND(G670&gt;=O675,G670&lt;=P675),N675,IF(AND(G670&gt;=O676,G670&lt;=P676),N676,IF(AND(G670&gt;=O677,G670&lt;=P677),N677,N678))))))</f>
        <v xml:space="preserve">Verify Data Entry - Enter 0 for N.N </v>
      </c>
      <c r="L671" s="17"/>
      <c r="M671" s="17"/>
      <c r="O671" s="187" t="s">
        <v>0</v>
      </c>
      <c r="P671" s="187" t="s">
        <v>1</v>
      </c>
    </row>
    <row r="672" spans="1:52" ht="144.65" hidden="1" customHeight="1" x14ac:dyDescent="0.35">
      <c r="A672" s="81"/>
      <c r="B672" s="197"/>
      <c r="C672" s="15"/>
      <c r="D672" s="15"/>
      <c r="E672" s="7"/>
      <c r="F672" s="7"/>
      <c r="G672" s="7"/>
      <c r="H672" s="7"/>
      <c r="I672" s="7"/>
      <c r="J672" s="7"/>
      <c r="K672" s="1"/>
      <c r="L672" s="17"/>
      <c r="M672" s="17"/>
      <c r="N672" s="188" t="s">
        <v>459</v>
      </c>
      <c r="O672" s="187">
        <v>0</v>
      </c>
      <c r="P672" s="187">
        <v>0</v>
      </c>
    </row>
    <row r="673" spans="1:24" ht="101.5" hidden="1" x14ac:dyDescent="0.35">
      <c r="A673" s="81"/>
      <c r="B673" s="197"/>
      <c r="C673" s="15"/>
      <c r="D673" s="15"/>
      <c r="E673" s="7"/>
      <c r="F673" s="7"/>
      <c r="G673" s="7"/>
      <c r="H673" s="7"/>
      <c r="I673" s="7"/>
      <c r="J673" s="7"/>
      <c r="K673" s="1"/>
      <c r="L673" s="17"/>
      <c r="M673" s="17"/>
      <c r="N673" s="188" t="s">
        <v>460</v>
      </c>
      <c r="O673" s="187">
        <v>0.01</v>
      </c>
      <c r="P673" s="187">
        <v>500</v>
      </c>
    </row>
    <row r="674" spans="1:24" ht="101.5" hidden="1" x14ac:dyDescent="0.35">
      <c r="A674" s="81"/>
      <c r="B674" s="197"/>
      <c r="C674" s="15"/>
      <c r="D674" s="15"/>
      <c r="E674" s="7"/>
      <c r="F674" s="7"/>
      <c r="G674" s="7"/>
      <c r="H674" s="7"/>
      <c r="I674" s="7"/>
      <c r="J674" s="7"/>
      <c r="K674" s="1"/>
      <c r="L674" s="17"/>
      <c r="M674" s="17"/>
      <c r="N674" s="188" t="s">
        <v>460</v>
      </c>
      <c r="O674" s="187">
        <v>0.01</v>
      </c>
      <c r="P674" s="187">
        <v>500</v>
      </c>
    </row>
    <row r="675" spans="1:24" ht="101.5" hidden="1" x14ac:dyDescent="0.35">
      <c r="A675" s="81"/>
      <c r="B675" s="197"/>
      <c r="C675" s="15"/>
      <c r="D675" s="15"/>
      <c r="E675" s="7"/>
      <c r="F675" s="7"/>
      <c r="G675" s="7"/>
      <c r="H675" s="7"/>
      <c r="I675" s="7"/>
      <c r="J675" s="7"/>
      <c r="K675" s="1"/>
      <c r="L675" s="17"/>
      <c r="M675" s="17"/>
      <c r="N675" s="188" t="s">
        <v>460</v>
      </c>
      <c r="O675" s="187">
        <v>0.01</v>
      </c>
      <c r="P675" s="187">
        <v>500</v>
      </c>
    </row>
    <row r="676" spans="1:24" ht="101.5" hidden="1" x14ac:dyDescent="0.35">
      <c r="A676" s="81"/>
      <c r="B676" s="197"/>
      <c r="C676" s="15"/>
      <c r="D676" s="15"/>
      <c r="E676" s="7"/>
      <c r="F676" s="7"/>
      <c r="G676" s="7"/>
      <c r="H676" s="7"/>
      <c r="I676" s="7"/>
      <c r="J676" s="7"/>
      <c r="K676" s="1"/>
      <c r="L676" s="17"/>
      <c r="M676" s="17"/>
      <c r="N676" s="188" t="s">
        <v>460</v>
      </c>
      <c r="O676" s="187">
        <v>0.01</v>
      </c>
      <c r="P676" s="187">
        <v>500</v>
      </c>
    </row>
    <row r="677" spans="1:24" ht="101.5" hidden="1" x14ac:dyDescent="0.35">
      <c r="A677" s="81"/>
      <c r="B677" s="197"/>
      <c r="C677" s="15"/>
      <c r="D677" s="15"/>
      <c r="E677" s="7"/>
      <c r="F677" s="7"/>
      <c r="G677" s="7"/>
      <c r="H677" s="7"/>
      <c r="I677" s="7"/>
      <c r="J677" s="7"/>
      <c r="K677" s="1"/>
      <c r="L677" s="17"/>
      <c r="M677" s="17"/>
      <c r="N677" s="188" t="s">
        <v>460</v>
      </c>
      <c r="O677" s="187">
        <v>0.01</v>
      </c>
      <c r="P677" s="187">
        <v>500</v>
      </c>
    </row>
    <row r="678" spans="1:24" hidden="1" x14ac:dyDescent="0.35">
      <c r="A678" s="81"/>
      <c r="B678" s="197"/>
      <c r="C678" s="15"/>
      <c r="D678" s="15"/>
      <c r="E678" s="7"/>
      <c r="F678" s="7"/>
      <c r="G678" s="7"/>
      <c r="H678" s="7"/>
      <c r="I678" s="7"/>
      <c r="J678" s="7"/>
      <c r="K678" s="6"/>
      <c r="L678" s="17"/>
      <c r="M678" s="17"/>
      <c r="N678" s="187" t="s">
        <v>463</v>
      </c>
    </row>
    <row r="679" spans="1:24" s="187" customFormat="1" hidden="1" x14ac:dyDescent="0.35">
      <c r="A679" s="81"/>
      <c r="B679" s="197"/>
      <c r="C679" s="15"/>
      <c r="D679" s="15"/>
      <c r="E679" s="7"/>
      <c r="F679" s="7"/>
      <c r="G679" s="7"/>
      <c r="H679" s="7"/>
      <c r="I679" s="7"/>
      <c r="J679" s="7"/>
      <c r="K679" s="7"/>
      <c r="L679" s="17"/>
      <c r="M679" s="17"/>
    </row>
    <row r="680" spans="1:24" s="187" customFormat="1" ht="15" thickBot="1" x14ac:dyDescent="0.4">
      <c r="A680" s="82" t="s">
        <v>256</v>
      </c>
      <c r="B680" s="197" t="s">
        <v>256</v>
      </c>
      <c r="C680" s="15"/>
      <c r="D680" s="19"/>
      <c r="E680" s="20"/>
      <c r="F680" s="20"/>
      <c r="G680" s="20"/>
      <c r="H680" s="20"/>
      <c r="I680" s="20"/>
      <c r="J680" s="20"/>
      <c r="K680" s="20"/>
      <c r="L680" s="21"/>
      <c r="M680" s="17"/>
      <c r="O680" s="189"/>
      <c r="P680" s="189"/>
      <c r="Q680" s="189"/>
      <c r="R680" s="189"/>
      <c r="S680" s="189"/>
      <c r="T680" s="189"/>
      <c r="U680" s="189"/>
      <c r="X680" s="190"/>
    </row>
    <row r="681" spans="1:24" s="187" customFormat="1" ht="15" thickBot="1" x14ac:dyDescent="0.4">
      <c r="A681" s="81" t="s">
        <v>256</v>
      </c>
      <c r="B681" s="197" t="s">
        <v>256</v>
      </c>
      <c r="C681" s="15"/>
      <c r="D681" s="7"/>
      <c r="E681" s="7"/>
      <c r="F681" s="7"/>
      <c r="G681" s="7"/>
      <c r="H681" s="7"/>
      <c r="I681" s="7"/>
      <c r="J681" s="7"/>
      <c r="K681" s="7"/>
      <c r="L681" s="7"/>
      <c r="M681" s="17"/>
    </row>
    <row r="682" spans="1:24" s="187" customFormat="1" ht="8.4" customHeight="1" thickBot="1" x14ac:dyDescent="0.4">
      <c r="A682" s="81" t="s">
        <v>256</v>
      </c>
      <c r="B682" s="197" t="s">
        <v>256</v>
      </c>
      <c r="C682" s="15"/>
      <c r="D682" s="12"/>
      <c r="E682" s="13"/>
      <c r="F682" s="13"/>
      <c r="G682" s="13"/>
      <c r="H682" s="13"/>
      <c r="I682" s="13"/>
      <c r="J682" s="13"/>
      <c r="K682" s="13"/>
      <c r="L682" s="14"/>
      <c r="M682" s="17"/>
    </row>
    <row r="683" spans="1:24" s="187" customFormat="1" ht="19" thickBot="1" x14ac:dyDescent="0.5">
      <c r="A683" s="81" t="s">
        <v>256</v>
      </c>
      <c r="B683" s="197" t="s">
        <v>256</v>
      </c>
      <c r="C683" s="15"/>
      <c r="D683" s="15"/>
      <c r="E683" s="24" t="s">
        <v>523</v>
      </c>
      <c r="F683" s="7"/>
      <c r="G683" s="32" t="s">
        <v>251</v>
      </c>
      <c r="H683" s="25" t="s">
        <v>79</v>
      </c>
      <c r="I683" s="7"/>
      <c r="J683" s="7"/>
      <c r="K683" s="16" t="s">
        <v>10</v>
      </c>
      <c r="L683" s="17"/>
      <c r="M683" s="17"/>
    </row>
    <row r="684" spans="1:24" s="187" customFormat="1" ht="132.65" customHeight="1" thickBot="1" x14ac:dyDescent="0.4">
      <c r="A684" s="81" t="s">
        <v>256</v>
      </c>
      <c r="B684" s="197" t="s">
        <v>256</v>
      </c>
      <c r="C684" s="15"/>
      <c r="D684" s="15"/>
      <c r="E684" s="7"/>
      <c r="F684" s="7"/>
      <c r="G684" s="7"/>
      <c r="H684" s="7"/>
      <c r="I684" s="7"/>
      <c r="J684" s="7"/>
      <c r="K684" s="2" t="str">
        <f>IF(AND(G683&gt;=O685,G683&lt;=P685),N685,IF(AND(G683&gt;=O686,G683&lt;=P686),N686,IF(AND(G683&gt;=O687,G683&lt;=P687),N687,IF(AND(G683&gt;=O688,G683&lt;=P688),N688,IF(AND(G683&gt;=O689,G683&lt;=P689),N689,IF(AND(G683&gt;=O690,G683&lt;=P690),N690,IF(AND(G683&gt;=O691,G683&lt;=P691),N691,N692)))))))</f>
        <v xml:space="preserve">Verify Data Entry - Enter 0 for N.N </v>
      </c>
      <c r="L684" s="17"/>
      <c r="M684" s="17"/>
      <c r="O684" s="187" t="s">
        <v>0</v>
      </c>
      <c r="P684" s="187" t="s">
        <v>1</v>
      </c>
    </row>
    <row r="685" spans="1:24" s="187" customFormat="1" hidden="1" x14ac:dyDescent="0.35">
      <c r="A685" s="81"/>
      <c r="B685" s="197"/>
      <c r="C685" s="15"/>
      <c r="D685" s="15"/>
      <c r="E685" s="7"/>
      <c r="F685" s="7"/>
      <c r="G685" s="7"/>
      <c r="H685" s="7"/>
      <c r="I685" s="7"/>
      <c r="J685" s="7"/>
      <c r="K685" s="1"/>
      <c r="L685" s="17"/>
      <c r="M685" s="17"/>
      <c r="N685" s="188" t="s">
        <v>459</v>
      </c>
      <c r="O685" s="187">
        <v>0</v>
      </c>
      <c r="P685" s="187">
        <v>0</v>
      </c>
    </row>
    <row r="686" spans="1:24" s="187" customFormat="1" ht="145" hidden="1" x14ac:dyDescent="0.35">
      <c r="A686" s="81"/>
      <c r="B686" s="197"/>
      <c r="C686" s="15"/>
      <c r="D686" s="15"/>
      <c r="E686" s="7"/>
      <c r="F686" s="7"/>
      <c r="G686" s="7"/>
      <c r="H686" s="7"/>
      <c r="I686" s="7"/>
      <c r="J686" s="7"/>
      <c r="K686" s="1"/>
      <c r="L686" s="17"/>
      <c r="M686" s="17"/>
      <c r="N686" s="188" t="s">
        <v>461</v>
      </c>
      <c r="O686" s="187">
        <v>0.01</v>
      </c>
      <c r="P686" s="187">
        <v>1000</v>
      </c>
    </row>
    <row r="687" spans="1:24" s="187" customFormat="1" ht="145" hidden="1" x14ac:dyDescent="0.35">
      <c r="A687" s="81"/>
      <c r="B687" s="197"/>
      <c r="C687" s="15"/>
      <c r="D687" s="15"/>
      <c r="E687" s="7"/>
      <c r="F687" s="7"/>
      <c r="G687" s="7"/>
      <c r="H687" s="7"/>
      <c r="I687" s="7"/>
      <c r="J687" s="7"/>
      <c r="K687" s="1"/>
      <c r="L687" s="17"/>
      <c r="M687" s="17"/>
      <c r="N687" s="188" t="s">
        <v>461</v>
      </c>
      <c r="O687" s="187">
        <v>0.01</v>
      </c>
      <c r="P687" s="187">
        <v>1000</v>
      </c>
    </row>
    <row r="688" spans="1:24" s="187" customFormat="1" ht="145" hidden="1" x14ac:dyDescent="0.35">
      <c r="A688" s="81"/>
      <c r="B688" s="197"/>
      <c r="C688" s="15"/>
      <c r="D688" s="15"/>
      <c r="E688" s="7"/>
      <c r="F688" s="7"/>
      <c r="G688" s="7"/>
      <c r="H688" s="7"/>
      <c r="I688" s="7"/>
      <c r="J688" s="7"/>
      <c r="K688" s="1"/>
      <c r="L688" s="17"/>
      <c r="M688" s="17"/>
      <c r="N688" s="188" t="s">
        <v>461</v>
      </c>
      <c r="O688" s="187">
        <v>0.01</v>
      </c>
      <c r="P688" s="187">
        <v>1000</v>
      </c>
    </row>
    <row r="689" spans="1:52" s="187" customFormat="1" ht="145" hidden="1" x14ac:dyDescent="0.35">
      <c r="A689" s="81"/>
      <c r="B689" s="197"/>
      <c r="C689" s="15"/>
      <c r="D689" s="15"/>
      <c r="E689" s="7"/>
      <c r="F689" s="7"/>
      <c r="G689" s="7"/>
      <c r="H689" s="7"/>
      <c r="I689" s="7"/>
      <c r="J689" s="7"/>
      <c r="K689" s="1"/>
      <c r="L689" s="17"/>
      <c r="M689" s="17"/>
      <c r="N689" s="188" t="s">
        <v>461</v>
      </c>
      <c r="O689" s="187">
        <v>0.01</v>
      </c>
      <c r="P689" s="187">
        <v>1000</v>
      </c>
    </row>
    <row r="690" spans="1:52" s="187" customFormat="1" ht="145" hidden="1" x14ac:dyDescent="0.35">
      <c r="A690" s="81"/>
      <c r="B690" s="197"/>
      <c r="C690" s="15"/>
      <c r="D690" s="15"/>
      <c r="E690" s="7"/>
      <c r="F690" s="7"/>
      <c r="G690" s="7"/>
      <c r="H690" s="7"/>
      <c r="I690" s="7"/>
      <c r="J690" s="7"/>
      <c r="K690" s="1"/>
      <c r="L690" s="17"/>
      <c r="M690" s="17"/>
      <c r="N690" s="188" t="s">
        <v>461</v>
      </c>
      <c r="O690" s="187">
        <v>0.01</v>
      </c>
      <c r="P690" s="187">
        <v>1000</v>
      </c>
    </row>
    <row r="691" spans="1:52" s="187" customFormat="1" ht="127.25" hidden="1" customHeight="1" x14ac:dyDescent="0.35">
      <c r="A691" s="81"/>
      <c r="B691" s="197"/>
      <c r="C691" s="15"/>
      <c r="D691" s="15"/>
      <c r="E691" s="7"/>
      <c r="F691" s="7"/>
      <c r="G691" s="7"/>
      <c r="H691" s="7"/>
      <c r="I691" s="7"/>
      <c r="J691" s="7"/>
      <c r="K691" s="1"/>
      <c r="L691" s="17"/>
      <c r="M691" s="17"/>
      <c r="N691" s="188" t="s">
        <v>461</v>
      </c>
      <c r="O691" s="187">
        <v>0.01</v>
      </c>
      <c r="P691" s="187">
        <v>1000</v>
      </c>
    </row>
    <row r="692" spans="1:52" s="187" customFormat="1" hidden="1" x14ac:dyDescent="0.35">
      <c r="A692" s="81"/>
      <c r="B692" s="197"/>
      <c r="C692" s="15"/>
      <c r="D692" s="15"/>
      <c r="E692" s="7"/>
      <c r="F692" s="7"/>
      <c r="G692" s="7"/>
      <c r="H692" s="7"/>
      <c r="I692" s="7"/>
      <c r="J692" s="7"/>
      <c r="K692" s="6"/>
      <c r="L692" s="17"/>
      <c r="M692" s="17"/>
      <c r="N692" s="187" t="s">
        <v>463</v>
      </c>
    </row>
    <row r="693" spans="1:52" s="187" customFormat="1" hidden="1" x14ac:dyDescent="0.35">
      <c r="A693" s="81"/>
      <c r="B693" s="197"/>
      <c r="C693" s="15"/>
      <c r="D693" s="15"/>
      <c r="E693" s="7"/>
      <c r="F693" s="7"/>
      <c r="G693" s="7"/>
      <c r="H693" s="7"/>
      <c r="I693" s="7"/>
      <c r="J693" s="7"/>
      <c r="K693" s="7"/>
      <c r="L693" s="17"/>
      <c r="M693" s="17"/>
    </row>
    <row r="694" spans="1:52" s="187" customFormat="1" ht="15" thickBot="1" x14ac:dyDescent="0.4">
      <c r="A694" s="82" t="s">
        <v>256</v>
      </c>
      <c r="B694" s="197" t="s">
        <v>256</v>
      </c>
      <c r="C694" s="15"/>
      <c r="D694" s="19"/>
      <c r="E694" s="20"/>
      <c r="F694" s="20"/>
      <c r="G694" s="20"/>
      <c r="H694" s="20"/>
      <c r="I694" s="20"/>
      <c r="J694" s="20"/>
      <c r="K694" s="20"/>
      <c r="L694" s="21"/>
      <c r="M694" s="17"/>
      <c r="O694" s="189"/>
      <c r="P694" s="189"/>
      <c r="Q694" s="189"/>
      <c r="R694" s="189"/>
      <c r="S694" s="189"/>
      <c r="T694" s="189"/>
      <c r="U694" s="189"/>
      <c r="X694" s="190"/>
    </row>
    <row r="695" spans="1:52" s="187" customFormat="1" x14ac:dyDescent="0.35">
      <c r="A695" s="81" t="s">
        <v>256</v>
      </c>
      <c r="B695" s="197" t="s">
        <v>256</v>
      </c>
      <c r="C695" s="15"/>
      <c r="D695" s="7"/>
      <c r="E695" s="7"/>
      <c r="F695" s="7"/>
      <c r="G695" s="7"/>
      <c r="H695" s="7"/>
      <c r="I695" s="7"/>
      <c r="J695" s="7"/>
      <c r="K695" s="7"/>
      <c r="L695" s="7"/>
      <c r="M695" s="17"/>
    </row>
    <row r="696" spans="1:52" x14ac:dyDescent="0.35">
      <c r="A696" s="82" t="s">
        <v>256</v>
      </c>
      <c r="B696" s="197" t="s">
        <v>256</v>
      </c>
      <c r="C696" s="15"/>
      <c r="D696" s="7"/>
      <c r="E696" s="7"/>
      <c r="F696" s="7"/>
      <c r="G696" s="7"/>
      <c r="H696" s="7"/>
      <c r="I696" s="7"/>
      <c r="J696" s="7"/>
      <c r="K696" s="7"/>
      <c r="L696" s="7"/>
      <c r="M696" s="17"/>
    </row>
    <row r="697" spans="1:52" ht="15" thickBot="1" x14ac:dyDescent="0.4">
      <c r="A697" s="82" t="s">
        <v>256</v>
      </c>
      <c r="B697" s="197" t="s">
        <v>256</v>
      </c>
      <c r="C697" s="19"/>
      <c r="D697" s="20"/>
      <c r="E697" s="20"/>
      <c r="F697" s="20"/>
      <c r="G697" s="20"/>
      <c r="H697" s="20"/>
      <c r="I697" s="20"/>
      <c r="J697" s="20"/>
      <c r="K697" s="20"/>
      <c r="L697" s="20"/>
      <c r="M697" s="21"/>
    </row>
    <row r="698" spans="1:52" s="22" customFormat="1" ht="7.25" customHeight="1" thickBot="1" x14ac:dyDescent="0.4">
      <c r="A698" s="83" t="s">
        <v>256</v>
      </c>
      <c r="B698" s="197" t="s">
        <v>256</v>
      </c>
      <c r="N698" s="184"/>
      <c r="O698" s="184"/>
      <c r="P698" s="184"/>
      <c r="Q698" s="184"/>
      <c r="R698" s="184"/>
      <c r="S698" s="184"/>
      <c r="T698" s="184"/>
      <c r="U698" s="184"/>
      <c r="V698" s="184"/>
      <c r="W698" s="184"/>
      <c r="X698" s="184"/>
      <c r="Y698" s="184"/>
      <c r="Z698" s="184"/>
      <c r="AA698" s="184"/>
      <c r="AB698" s="184"/>
      <c r="AC698" s="184"/>
      <c r="AD698" s="184"/>
      <c r="AE698" s="184"/>
      <c r="AF698" s="184"/>
      <c r="AG698" s="184"/>
      <c r="AH698" s="184"/>
      <c r="AI698" s="184"/>
      <c r="AJ698" s="184"/>
      <c r="AK698" s="184"/>
      <c r="AL698" s="184"/>
      <c r="AM698" s="184"/>
      <c r="AN698" s="184"/>
      <c r="AO698" s="184"/>
      <c r="AP698" s="184"/>
      <c r="AQ698" s="184"/>
      <c r="AR698" s="184"/>
      <c r="AS698" s="184"/>
      <c r="AT698" s="184"/>
      <c r="AU698" s="184"/>
      <c r="AV698" s="184"/>
      <c r="AW698" s="184"/>
      <c r="AX698" s="184"/>
      <c r="AY698" s="184"/>
      <c r="AZ698" s="184"/>
    </row>
    <row r="699" spans="1:52" s="36" customFormat="1" ht="15" thickBot="1" x14ac:dyDescent="0.4">
      <c r="A699" s="85" t="s">
        <v>256</v>
      </c>
      <c r="B699" s="197" t="s">
        <v>256</v>
      </c>
      <c r="C699" s="33"/>
      <c r="D699" s="34"/>
      <c r="E699" s="34"/>
      <c r="F699" s="34"/>
      <c r="G699" s="34"/>
      <c r="H699" s="34"/>
      <c r="I699" s="34"/>
      <c r="J699" s="34"/>
      <c r="K699" s="34"/>
      <c r="L699" s="34"/>
      <c r="M699" s="35"/>
      <c r="N699" s="194"/>
      <c r="O699" s="194"/>
      <c r="P699" s="194"/>
      <c r="Q699" s="194"/>
      <c r="R699" s="194"/>
      <c r="S699" s="194"/>
      <c r="T699" s="194"/>
      <c r="U699" s="194"/>
      <c r="V699" s="194"/>
      <c r="W699" s="194"/>
      <c r="X699" s="194"/>
      <c r="Y699" s="194"/>
      <c r="Z699" s="194"/>
      <c r="AA699" s="194"/>
      <c r="AB699" s="194"/>
      <c r="AC699" s="194"/>
      <c r="AD699" s="194"/>
      <c r="AE699" s="194"/>
      <c r="AF699" s="194"/>
      <c r="AG699" s="194"/>
      <c r="AH699" s="194"/>
      <c r="AI699" s="194"/>
      <c r="AJ699" s="194"/>
      <c r="AK699" s="194"/>
      <c r="AL699" s="194"/>
      <c r="AM699" s="194"/>
      <c r="AN699" s="194"/>
      <c r="AO699" s="194"/>
      <c r="AP699" s="194"/>
      <c r="AQ699" s="194"/>
      <c r="AR699" s="194"/>
      <c r="AS699" s="194"/>
      <c r="AT699" s="194"/>
      <c r="AU699" s="194"/>
      <c r="AV699" s="194"/>
      <c r="AW699" s="194"/>
      <c r="AX699" s="194"/>
      <c r="AY699" s="194"/>
      <c r="AZ699" s="194"/>
    </row>
    <row r="700" spans="1:52" s="36" customFormat="1" ht="28.25" customHeight="1" thickBot="1" x14ac:dyDescent="0.5">
      <c r="A700" s="85" t="s">
        <v>256</v>
      </c>
      <c r="B700" s="197" t="s">
        <v>256</v>
      </c>
      <c r="C700" s="37"/>
      <c r="D700" s="211" t="s">
        <v>220</v>
      </c>
      <c r="E700" s="38"/>
      <c r="F700" s="38"/>
      <c r="G700" s="38"/>
      <c r="H700" s="38"/>
      <c r="I700" s="38"/>
      <c r="J700" s="39"/>
      <c r="K700" s="40"/>
      <c r="L700" s="40"/>
      <c r="M700" s="41"/>
      <c r="N700" s="42"/>
      <c r="O700" s="194"/>
      <c r="P700" s="194"/>
      <c r="Q700" s="194"/>
      <c r="R700" s="194"/>
      <c r="S700" s="194"/>
      <c r="T700" s="194"/>
      <c r="U700" s="194"/>
      <c r="V700" s="194"/>
      <c r="W700" s="194"/>
      <c r="X700" s="194"/>
      <c r="Y700" s="194"/>
      <c r="Z700" s="194"/>
      <c r="AA700" s="194"/>
      <c r="AB700" s="194"/>
      <c r="AC700" s="194"/>
      <c r="AD700" s="194"/>
      <c r="AE700" s="194"/>
      <c r="AF700" s="194"/>
      <c r="AG700" s="194"/>
      <c r="AH700" s="194"/>
      <c r="AI700" s="194"/>
      <c r="AJ700" s="194"/>
      <c r="AK700" s="194"/>
      <c r="AL700" s="194"/>
      <c r="AM700" s="194"/>
      <c r="AN700" s="194"/>
      <c r="AO700" s="194"/>
      <c r="AP700" s="194"/>
      <c r="AQ700" s="194"/>
      <c r="AR700" s="194"/>
      <c r="AS700" s="194"/>
      <c r="AT700" s="194"/>
      <c r="AU700" s="194"/>
      <c r="AV700" s="194"/>
      <c r="AW700" s="194"/>
      <c r="AX700" s="194"/>
      <c r="AY700" s="194"/>
      <c r="AZ700" s="194"/>
    </row>
    <row r="701" spans="1:52" s="36" customFormat="1" ht="15" thickBot="1" x14ac:dyDescent="0.4">
      <c r="A701" s="85" t="s">
        <v>256</v>
      </c>
      <c r="B701" s="197" t="s">
        <v>256</v>
      </c>
      <c r="C701" s="37"/>
      <c r="D701" s="43"/>
      <c r="E701" s="43"/>
      <c r="F701" s="43"/>
      <c r="G701" s="43"/>
      <c r="H701" s="43"/>
      <c r="I701" s="43"/>
      <c r="J701" s="43"/>
      <c r="K701" s="43"/>
      <c r="L701" s="43"/>
      <c r="M701" s="44"/>
      <c r="N701" s="194"/>
      <c r="O701" s="194"/>
      <c r="P701" s="194"/>
      <c r="Q701" s="194"/>
      <c r="R701" s="194"/>
      <c r="S701" s="194"/>
      <c r="T701" s="194"/>
      <c r="U701" s="194"/>
      <c r="V701" s="194"/>
      <c r="W701" s="194"/>
      <c r="X701" s="194"/>
      <c r="Y701" s="194"/>
      <c r="Z701" s="194"/>
      <c r="AA701" s="194"/>
      <c r="AB701" s="194"/>
      <c r="AC701" s="194"/>
      <c r="AD701" s="194"/>
      <c r="AE701" s="194"/>
      <c r="AF701" s="194"/>
      <c r="AG701" s="194"/>
      <c r="AH701" s="194"/>
      <c r="AI701" s="194"/>
      <c r="AJ701" s="194"/>
      <c r="AK701" s="194"/>
      <c r="AL701" s="194"/>
      <c r="AM701" s="194"/>
      <c r="AN701" s="194"/>
      <c r="AO701" s="194"/>
      <c r="AP701" s="194"/>
      <c r="AQ701" s="194"/>
      <c r="AR701" s="194"/>
      <c r="AS701" s="194"/>
      <c r="AT701" s="194"/>
      <c r="AU701" s="194"/>
      <c r="AV701" s="194"/>
      <c r="AW701" s="194"/>
      <c r="AX701" s="194"/>
      <c r="AY701" s="194"/>
      <c r="AZ701" s="194"/>
    </row>
    <row r="702" spans="1:52" s="36" customFormat="1" ht="8.4" customHeight="1" x14ac:dyDescent="0.35">
      <c r="A702" s="85" t="s">
        <v>256</v>
      </c>
      <c r="B702" s="197" t="s">
        <v>256</v>
      </c>
      <c r="C702" s="37"/>
      <c r="D702" s="33"/>
      <c r="E702" s="34"/>
      <c r="F702" s="34"/>
      <c r="G702" s="34"/>
      <c r="H702" s="34"/>
      <c r="I702" s="34"/>
      <c r="J702" s="34"/>
      <c r="K702" s="34"/>
      <c r="L702" s="35"/>
      <c r="M702" s="44"/>
      <c r="N702" s="194"/>
      <c r="O702" s="194"/>
      <c r="P702" s="194"/>
      <c r="Q702" s="194"/>
      <c r="R702" s="194"/>
      <c r="S702" s="194"/>
      <c r="T702" s="194"/>
      <c r="U702" s="194"/>
      <c r="V702" s="194"/>
      <c r="W702" s="194"/>
      <c r="X702" s="194"/>
      <c r="Y702" s="194"/>
      <c r="Z702" s="194"/>
      <c r="AA702" s="194"/>
      <c r="AB702" s="194"/>
      <c r="AC702" s="194"/>
      <c r="AD702" s="194"/>
      <c r="AE702" s="194"/>
      <c r="AF702" s="194"/>
      <c r="AG702" s="194"/>
      <c r="AH702" s="194"/>
      <c r="AI702" s="194"/>
      <c r="AJ702" s="194"/>
      <c r="AK702" s="194"/>
      <c r="AL702" s="194"/>
      <c r="AM702" s="194"/>
      <c r="AN702" s="194"/>
      <c r="AO702" s="194"/>
      <c r="AP702" s="194"/>
      <c r="AQ702" s="194"/>
      <c r="AR702" s="194"/>
      <c r="AS702" s="194"/>
      <c r="AT702" s="194"/>
      <c r="AU702" s="194"/>
      <c r="AV702" s="194"/>
      <c r="AW702" s="194"/>
      <c r="AX702" s="194"/>
      <c r="AY702" s="194"/>
      <c r="AZ702" s="194"/>
    </row>
    <row r="703" spans="1:52" s="36" customFormat="1" ht="18.5" x14ac:dyDescent="0.45">
      <c r="A703" s="85" t="s">
        <v>256</v>
      </c>
      <c r="B703" s="197" t="s">
        <v>256</v>
      </c>
      <c r="C703" s="37"/>
      <c r="D703" s="37"/>
      <c r="E703" s="45" t="str">
        <f>E129</f>
        <v>Magnesium</v>
      </c>
      <c r="F703" s="46"/>
      <c r="G703" s="204">
        <f>E140</f>
        <v>0</v>
      </c>
      <c r="H703" s="47" t="str">
        <f>F140</f>
        <v>ml per day</v>
      </c>
      <c r="I703" s="47" t="str">
        <f>G140</f>
        <v>for</v>
      </c>
      <c r="J703" s="201">
        <f>H140</f>
        <v>0</v>
      </c>
      <c r="K703" s="47" t="str">
        <f>I140</f>
        <v>day(s)</v>
      </c>
      <c r="L703" s="44"/>
      <c r="M703" s="44"/>
      <c r="N703" s="194"/>
      <c r="O703" s="194"/>
      <c r="P703" s="194"/>
      <c r="Q703" s="194"/>
      <c r="R703" s="194"/>
      <c r="S703" s="194"/>
      <c r="T703" s="194"/>
      <c r="U703" s="194"/>
      <c r="V703" s="194"/>
      <c r="W703" s="194"/>
      <c r="X703" s="194"/>
      <c r="Y703" s="194"/>
      <c r="Z703" s="194"/>
      <c r="AA703" s="194"/>
      <c r="AB703" s="194"/>
      <c r="AC703" s="194"/>
      <c r="AD703" s="194"/>
      <c r="AE703" s="194"/>
      <c r="AF703" s="194"/>
      <c r="AG703" s="194"/>
      <c r="AH703" s="194"/>
      <c r="AI703" s="194"/>
      <c r="AJ703" s="194"/>
      <c r="AK703" s="194"/>
      <c r="AL703" s="194"/>
      <c r="AM703" s="194"/>
      <c r="AN703" s="194"/>
      <c r="AO703" s="194"/>
      <c r="AP703" s="194"/>
      <c r="AQ703" s="194"/>
      <c r="AR703" s="194"/>
      <c r="AS703" s="194"/>
      <c r="AT703" s="194"/>
      <c r="AU703" s="194"/>
      <c r="AV703" s="194"/>
      <c r="AW703" s="194"/>
      <c r="AX703" s="194"/>
      <c r="AY703" s="194"/>
      <c r="AZ703" s="194"/>
    </row>
    <row r="704" spans="1:52" s="36" customFormat="1" ht="18.5" x14ac:dyDescent="0.45">
      <c r="A704" s="85" t="s">
        <v>256</v>
      </c>
      <c r="B704" s="197" t="s">
        <v>256</v>
      </c>
      <c r="C704" s="37"/>
      <c r="D704" s="37"/>
      <c r="E704" s="49" t="str">
        <f>E53</f>
        <v>Calcium</v>
      </c>
      <c r="F704" s="50"/>
      <c r="G704" s="205">
        <f>E64</f>
        <v>0</v>
      </c>
      <c r="H704" s="51" t="str">
        <f>F64</f>
        <v>ml per day</v>
      </c>
      <c r="I704" s="51" t="str">
        <f>G64</f>
        <v>for</v>
      </c>
      <c r="J704" s="202">
        <f>H64</f>
        <v>0</v>
      </c>
      <c r="K704" s="51" t="str">
        <f>I64</f>
        <v>day(s)</v>
      </c>
      <c r="L704" s="44"/>
      <c r="M704" s="44"/>
      <c r="N704" s="194"/>
      <c r="O704" s="194"/>
      <c r="P704" s="194"/>
      <c r="Q704" s="194"/>
      <c r="R704" s="194"/>
      <c r="S704" s="194"/>
      <c r="T704" s="194"/>
      <c r="U704" s="194"/>
      <c r="V704" s="194"/>
      <c r="W704" s="194"/>
      <c r="X704" s="194"/>
      <c r="Y704" s="194"/>
      <c r="Z704" s="194"/>
      <c r="AA704" s="194"/>
      <c r="AB704" s="194"/>
      <c r="AC704" s="194"/>
      <c r="AD704" s="194"/>
      <c r="AE704" s="194"/>
      <c r="AF704" s="194"/>
      <c r="AG704" s="194"/>
      <c r="AH704" s="194"/>
      <c r="AI704" s="194"/>
      <c r="AJ704" s="194"/>
      <c r="AK704" s="194"/>
      <c r="AL704" s="194"/>
      <c r="AM704" s="194"/>
      <c r="AN704" s="194"/>
      <c r="AO704" s="194"/>
      <c r="AP704" s="194"/>
      <c r="AQ704" s="194"/>
      <c r="AR704" s="194"/>
      <c r="AS704" s="194"/>
      <c r="AT704" s="194"/>
      <c r="AU704" s="194"/>
      <c r="AV704" s="194"/>
      <c r="AW704" s="194"/>
      <c r="AX704" s="194"/>
      <c r="AY704" s="194"/>
      <c r="AZ704" s="194"/>
    </row>
    <row r="705" spans="1:52" s="36" customFormat="1" ht="18.5" x14ac:dyDescent="0.45">
      <c r="A705" s="86" t="s">
        <v>256</v>
      </c>
      <c r="B705" s="197" t="s">
        <v>256</v>
      </c>
      <c r="C705" s="37"/>
      <c r="D705" s="37"/>
      <c r="E705" s="49" t="str">
        <f>E110</f>
        <v>Potassium</v>
      </c>
      <c r="F705" s="50"/>
      <c r="G705" s="205">
        <f>E121</f>
        <v>0</v>
      </c>
      <c r="H705" s="51" t="str">
        <f>F121</f>
        <v>ml per day</v>
      </c>
      <c r="I705" s="51" t="str">
        <f>G121</f>
        <v>for</v>
      </c>
      <c r="J705" s="202">
        <f>H121</f>
        <v>0</v>
      </c>
      <c r="K705" s="51" t="str">
        <f>I121</f>
        <v>day(s)</v>
      </c>
      <c r="L705" s="44"/>
      <c r="M705" s="44"/>
      <c r="N705" s="194"/>
      <c r="O705" s="194"/>
      <c r="P705" s="194"/>
      <c r="Q705" s="194"/>
      <c r="R705" s="194"/>
      <c r="S705" s="194"/>
      <c r="T705" s="194"/>
      <c r="U705" s="194"/>
      <c r="V705" s="194"/>
      <c r="W705" s="194"/>
      <c r="X705" s="194"/>
      <c r="Y705" s="194"/>
      <c r="Z705" s="194"/>
      <c r="AA705" s="194"/>
      <c r="AB705" s="194"/>
      <c r="AC705" s="194"/>
      <c r="AD705" s="194"/>
      <c r="AE705" s="194"/>
      <c r="AF705" s="194"/>
      <c r="AG705" s="194"/>
      <c r="AH705" s="194"/>
      <c r="AI705" s="194"/>
      <c r="AJ705" s="194"/>
      <c r="AK705" s="194"/>
      <c r="AL705" s="194"/>
      <c r="AM705" s="194"/>
      <c r="AN705" s="194"/>
      <c r="AO705" s="194"/>
      <c r="AP705" s="194"/>
      <c r="AQ705" s="194"/>
      <c r="AR705" s="194"/>
      <c r="AS705" s="194"/>
      <c r="AT705" s="194"/>
      <c r="AU705" s="194"/>
      <c r="AV705" s="194"/>
      <c r="AW705" s="194"/>
      <c r="AX705" s="194"/>
      <c r="AY705" s="194"/>
      <c r="AZ705" s="194"/>
    </row>
    <row r="706" spans="1:52" s="36" customFormat="1" ht="18.5" x14ac:dyDescent="0.45">
      <c r="A706" s="86" t="s">
        <v>256</v>
      </c>
      <c r="B706" s="197" t="s">
        <v>256</v>
      </c>
      <c r="C706" s="37"/>
      <c r="D706" s="37"/>
      <c r="E706" s="49" t="str">
        <f>E91</f>
        <v>Bromine/Bromide</v>
      </c>
      <c r="F706" s="50"/>
      <c r="G706" s="205">
        <f>E102</f>
        <v>0</v>
      </c>
      <c r="H706" s="51" t="str">
        <f>F102</f>
        <v>ml per day</v>
      </c>
      <c r="I706" s="51" t="str">
        <f>G102</f>
        <v>for</v>
      </c>
      <c r="J706" s="202">
        <f>H102</f>
        <v>0</v>
      </c>
      <c r="K706" s="51" t="str">
        <f>I102</f>
        <v>day(s)</v>
      </c>
      <c r="L706" s="44"/>
      <c r="M706" s="44"/>
      <c r="N706" s="194"/>
      <c r="O706" s="194"/>
      <c r="P706" s="194"/>
      <c r="Q706" s="194"/>
      <c r="R706" s="194"/>
      <c r="S706" s="194"/>
      <c r="T706" s="194"/>
      <c r="U706" s="194"/>
      <c r="V706" s="194"/>
      <c r="W706" s="194"/>
      <c r="X706" s="194"/>
      <c r="Y706" s="194"/>
      <c r="Z706" s="194"/>
      <c r="AA706" s="194"/>
      <c r="AB706" s="194"/>
      <c r="AC706" s="194"/>
      <c r="AD706" s="194"/>
      <c r="AE706" s="194"/>
      <c r="AF706" s="194"/>
      <c r="AG706" s="194"/>
      <c r="AH706" s="194"/>
      <c r="AI706" s="194"/>
      <c r="AJ706" s="194"/>
      <c r="AK706" s="194"/>
      <c r="AL706" s="194"/>
      <c r="AM706" s="194"/>
      <c r="AN706" s="194"/>
      <c r="AO706" s="194"/>
      <c r="AP706" s="194"/>
      <c r="AQ706" s="194"/>
      <c r="AR706" s="194"/>
      <c r="AS706" s="194"/>
      <c r="AT706" s="194"/>
      <c r="AU706" s="194"/>
      <c r="AV706" s="194"/>
      <c r="AW706" s="194"/>
      <c r="AX706" s="194"/>
      <c r="AY706" s="194"/>
      <c r="AZ706" s="194"/>
    </row>
    <row r="707" spans="1:52" s="36" customFormat="1" ht="18.5" x14ac:dyDescent="0.45">
      <c r="A707" s="86" t="s">
        <v>256</v>
      </c>
      <c r="B707" s="197" t="s">
        <v>256</v>
      </c>
      <c r="C707" s="37"/>
      <c r="D707" s="37"/>
      <c r="E707" s="49" t="str">
        <f>E148</f>
        <v>Strontium</v>
      </c>
      <c r="F707" s="50"/>
      <c r="G707" s="205">
        <f>E159</f>
        <v>0</v>
      </c>
      <c r="H707" s="51" t="str">
        <f>F159</f>
        <v>ml per day</v>
      </c>
      <c r="I707" s="51" t="str">
        <f>G159</f>
        <v>for</v>
      </c>
      <c r="J707" s="202">
        <f>H159</f>
        <v>0</v>
      </c>
      <c r="K707" s="51" t="str">
        <f>I159</f>
        <v>day(s)</v>
      </c>
      <c r="L707" s="44"/>
      <c r="M707" s="44"/>
      <c r="N707" s="194"/>
      <c r="O707" s="194"/>
      <c r="P707" s="194"/>
      <c r="Q707" s="194"/>
      <c r="R707" s="194"/>
      <c r="S707" s="194"/>
      <c r="T707" s="194"/>
      <c r="U707" s="194"/>
      <c r="V707" s="194"/>
      <c r="W707" s="194"/>
      <c r="X707" s="194"/>
      <c r="Y707" s="194"/>
      <c r="Z707" s="194"/>
      <c r="AA707" s="194"/>
      <c r="AB707" s="194"/>
      <c r="AC707" s="194"/>
      <c r="AD707" s="194"/>
      <c r="AE707" s="194"/>
      <c r="AF707" s="194"/>
      <c r="AG707" s="194"/>
      <c r="AH707" s="194"/>
      <c r="AI707" s="194"/>
      <c r="AJ707" s="194"/>
      <c r="AK707" s="194"/>
      <c r="AL707" s="194"/>
      <c r="AM707" s="194"/>
      <c r="AN707" s="194"/>
      <c r="AO707" s="194"/>
      <c r="AP707" s="194"/>
      <c r="AQ707" s="194"/>
      <c r="AR707" s="194"/>
      <c r="AS707" s="194"/>
      <c r="AT707" s="194"/>
      <c r="AU707" s="194"/>
      <c r="AV707" s="194"/>
      <c r="AW707" s="194"/>
      <c r="AX707" s="194"/>
      <c r="AY707" s="194"/>
      <c r="AZ707" s="194"/>
    </row>
    <row r="708" spans="1:52" s="36" customFormat="1" ht="18.5" x14ac:dyDescent="0.45">
      <c r="A708" s="86" t="s">
        <v>256</v>
      </c>
      <c r="B708" s="197" t="s">
        <v>256</v>
      </c>
      <c r="C708" s="37"/>
      <c r="D708" s="37"/>
      <c r="E708" s="49" t="str">
        <f>E72</f>
        <v>Boron</v>
      </c>
      <c r="F708" s="50"/>
      <c r="G708" s="205">
        <f>E83</f>
        <v>0</v>
      </c>
      <c r="H708" s="51" t="str">
        <f>F83</f>
        <v>ml per day</v>
      </c>
      <c r="I708" s="51" t="str">
        <f>G83</f>
        <v>for</v>
      </c>
      <c r="J708" s="202">
        <f>H83</f>
        <v>0</v>
      </c>
      <c r="K708" s="51" t="str">
        <f>I83</f>
        <v>day(s)</v>
      </c>
      <c r="L708" s="44"/>
      <c r="M708" s="44"/>
      <c r="N708" s="194"/>
      <c r="O708" s="194"/>
      <c r="P708" s="194"/>
      <c r="Q708" s="194"/>
      <c r="R708" s="194"/>
      <c r="S708" s="194"/>
      <c r="T708" s="194"/>
      <c r="U708" s="194"/>
      <c r="V708" s="194"/>
      <c r="W708" s="194"/>
      <c r="X708" s="194"/>
      <c r="Y708" s="194"/>
      <c r="Z708" s="194"/>
      <c r="AA708" s="194"/>
      <c r="AB708" s="194"/>
      <c r="AC708" s="194"/>
      <c r="AD708" s="194"/>
      <c r="AE708" s="194"/>
      <c r="AF708" s="194"/>
      <c r="AG708" s="194"/>
      <c r="AH708" s="194"/>
      <c r="AI708" s="194"/>
      <c r="AJ708" s="194"/>
      <c r="AK708" s="194"/>
      <c r="AL708" s="194"/>
      <c r="AM708" s="194"/>
      <c r="AN708" s="194"/>
      <c r="AO708" s="194"/>
      <c r="AP708" s="194"/>
      <c r="AQ708" s="194"/>
      <c r="AR708" s="194"/>
      <c r="AS708" s="194"/>
      <c r="AT708" s="194"/>
      <c r="AU708" s="194"/>
      <c r="AV708" s="194"/>
      <c r="AW708" s="194"/>
      <c r="AX708" s="194"/>
      <c r="AY708" s="194"/>
      <c r="AZ708" s="194"/>
    </row>
    <row r="709" spans="1:52" s="36" customFormat="1" ht="18.5" x14ac:dyDescent="0.45">
      <c r="A709" s="86" t="s">
        <v>256</v>
      </c>
      <c r="B709" s="197" t="s">
        <v>256</v>
      </c>
      <c r="C709" s="37"/>
      <c r="D709" s="37"/>
      <c r="E709" s="45" t="str">
        <f>E298</f>
        <v>Fluoride/Flourine</v>
      </c>
      <c r="F709" s="46"/>
      <c r="G709" s="204">
        <f>E310</f>
        <v>0</v>
      </c>
      <c r="H709" s="47" t="str">
        <f>F310</f>
        <v>ml per day</v>
      </c>
      <c r="I709" s="47" t="str">
        <f>G310</f>
        <v>for</v>
      </c>
      <c r="J709" s="201">
        <f>H310</f>
        <v>0</v>
      </c>
      <c r="K709" s="47" t="str">
        <f>I310</f>
        <v>day(s)</v>
      </c>
      <c r="L709" s="44"/>
      <c r="M709" s="44"/>
      <c r="N709" s="194"/>
      <c r="O709" s="194"/>
      <c r="P709" s="194"/>
      <c r="Q709" s="194"/>
      <c r="R709" s="194"/>
      <c r="S709" s="194"/>
      <c r="T709" s="194"/>
      <c r="U709" s="194"/>
      <c r="V709" s="194"/>
      <c r="W709" s="194"/>
      <c r="X709" s="194"/>
      <c r="Y709" s="194"/>
      <c r="Z709" s="194"/>
      <c r="AA709" s="194"/>
      <c r="AB709" s="194"/>
      <c r="AC709" s="194"/>
      <c r="AD709" s="194"/>
      <c r="AE709" s="194"/>
      <c r="AF709" s="194"/>
      <c r="AG709" s="194"/>
      <c r="AH709" s="194"/>
      <c r="AI709" s="194"/>
      <c r="AJ709" s="194"/>
      <c r="AK709" s="194"/>
      <c r="AL709" s="194"/>
      <c r="AM709" s="194"/>
      <c r="AN709" s="194"/>
      <c r="AO709" s="194"/>
      <c r="AP709" s="194"/>
      <c r="AQ709" s="194"/>
      <c r="AR709" s="194"/>
      <c r="AS709" s="194"/>
      <c r="AT709" s="194"/>
      <c r="AU709" s="194"/>
      <c r="AV709" s="194"/>
      <c r="AW709" s="194"/>
      <c r="AX709" s="194"/>
      <c r="AY709" s="194"/>
      <c r="AZ709" s="194"/>
    </row>
    <row r="710" spans="1:52" s="36" customFormat="1" ht="18.5" x14ac:dyDescent="0.45">
      <c r="A710" s="86" t="s">
        <v>256</v>
      </c>
      <c r="B710" s="197" t="s">
        <v>256</v>
      </c>
      <c r="C710" s="37"/>
      <c r="D710" s="37"/>
      <c r="E710" s="49" t="str">
        <f>E433</f>
        <v>Rubidium</v>
      </c>
      <c r="F710" s="50"/>
      <c r="G710" s="206">
        <f>E444</f>
        <v>0</v>
      </c>
      <c r="H710" s="62" t="str">
        <f>F444</f>
        <v>ml per day</v>
      </c>
      <c r="I710" s="62" t="str">
        <f>G444</f>
        <v>for</v>
      </c>
      <c r="J710" s="203">
        <f>H444</f>
        <v>0</v>
      </c>
      <c r="K710" s="62" t="str">
        <f>I444</f>
        <v>day(s)</v>
      </c>
      <c r="L710" s="64"/>
      <c r="M710" s="44"/>
      <c r="N710" s="194"/>
      <c r="O710" s="194"/>
      <c r="P710" s="194"/>
      <c r="Q710" s="194"/>
      <c r="R710" s="194"/>
      <c r="S710" s="194"/>
      <c r="T710" s="194"/>
      <c r="U710" s="194"/>
      <c r="V710" s="194"/>
      <c r="W710" s="194"/>
      <c r="X710" s="194"/>
      <c r="Y710" s="194"/>
      <c r="Z710" s="194"/>
      <c r="AA710" s="194"/>
      <c r="AB710" s="194"/>
      <c r="AC710" s="194"/>
      <c r="AD710" s="194"/>
      <c r="AE710" s="194"/>
      <c r="AF710" s="194"/>
      <c r="AG710" s="194"/>
      <c r="AH710" s="194"/>
      <c r="AI710" s="194"/>
      <c r="AJ710" s="194"/>
      <c r="AK710" s="194"/>
      <c r="AL710" s="194"/>
      <c r="AM710" s="194"/>
      <c r="AN710" s="194"/>
      <c r="AO710" s="194"/>
      <c r="AP710" s="194"/>
      <c r="AQ710" s="194"/>
      <c r="AR710" s="194"/>
      <c r="AS710" s="194"/>
      <c r="AT710" s="194"/>
      <c r="AU710" s="194"/>
      <c r="AV710" s="194"/>
      <c r="AW710" s="194"/>
      <c r="AX710" s="194"/>
      <c r="AY710" s="194"/>
      <c r="AZ710" s="194"/>
    </row>
    <row r="711" spans="1:52" s="36" customFormat="1" ht="18" customHeight="1" x14ac:dyDescent="0.45">
      <c r="A711" s="86" t="s">
        <v>256</v>
      </c>
      <c r="B711" s="197" t="s">
        <v>256</v>
      </c>
      <c r="C711" s="37"/>
      <c r="D711" s="37"/>
      <c r="E711" s="53" t="str">
        <f>E318</f>
        <v>Iodine</v>
      </c>
      <c r="F711" s="54"/>
      <c r="G711" s="223" t="str">
        <f>E328</f>
        <v>Verify Data Entry</v>
      </c>
      <c r="H711" s="223"/>
      <c r="I711" s="223"/>
      <c r="J711" s="223"/>
      <c r="K711" s="223"/>
      <c r="L711" s="61"/>
      <c r="M711" s="44"/>
      <c r="N711" s="194"/>
      <c r="O711" s="194"/>
      <c r="P711" s="194"/>
      <c r="Q711" s="194"/>
      <c r="R711" s="194"/>
      <c r="S711" s="194"/>
      <c r="T711" s="194"/>
      <c r="U711" s="194"/>
      <c r="V711" s="194"/>
      <c r="W711" s="194"/>
      <c r="X711" s="194"/>
      <c r="Y711" s="194"/>
      <c r="Z711" s="194"/>
      <c r="AA711" s="194"/>
      <c r="AB711" s="194"/>
      <c r="AC711" s="194"/>
      <c r="AD711" s="194"/>
      <c r="AE711" s="194"/>
      <c r="AF711" s="194"/>
      <c r="AG711" s="194"/>
      <c r="AH711" s="194"/>
      <c r="AI711" s="194"/>
      <c r="AJ711" s="194"/>
      <c r="AK711" s="194"/>
      <c r="AL711" s="194"/>
      <c r="AM711" s="194"/>
      <c r="AN711" s="194"/>
      <c r="AO711" s="194"/>
      <c r="AP711" s="194"/>
      <c r="AQ711" s="194"/>
      <c r="AR711" s="194"/>
      <c r="AS711" s="194"/>
      <c r="AT711" s="194"/>
      <c r="AU711" s="194"/>
      <c r="AV711" s="194"/>
      <c r="AW711" s="194"/>
      <c r="AX711" s="194"/>
      <c r="AY711" s="194"/>
      <c r="AZ711" s="194"/>
    </row>
    <row r="712" spans="1:52" s="36" customFormat="1" ht="18.5" x14ac:dyDescent="0.45">
      <c r="A712" s="86" t="s">
        <v>256</v>
      </c>
      <c r="B712" s="197" t="s">
        <v>256</v>
      </c>
      <c r="C712" s="37"/>
      <c r="D712" s="37"/>
      <c r="E712" s="57"/>
      <c r="F712" s="43"/>
      <c r="G712" s="224"/>
      <c r="H712" s="224"/>
      <c r="I712" s="224"/>
      <c r="J712" s="224"/>
      <c r="K712" s="224"/>
      <c r="L712" s="61"/>
      <c r="M712" s="44"/>
      <c r="N712" s="194"/>
      <c r="O712" s="194"/>
      <c r="P712" s="194"/>
      <c r="Q712" s="194"/>
      <c r="R712" s="194"/>
      <c r="S712" s="194"/>
      <c r="T712" s="194"/>
      <c r="U712" s="194"/>
      <c r="V712" s="194"/>
      <c r="W712" s="194"/>
      <c r="X712" s="194"/>
      <c r="Y712" s="194"/>
      <c r="Z712" s="194"/>
      <c r="AA712" s="194"/>
      <c r="AB712" s="194"/>
      <c r="AC712" s="194"/>
      <c r="AD712" s="194"/>
      <c r="AE712" s="194"/>
      <c r="AF712" s="194"/>
      <c r="AG712" s="194"/>
      <c r="AH712" s="194"/>
      <c r="AI712" s="194"/>
      <c r="AJ712" s="194"/>
      <c r="AK712" s="194"/>
      <c r="AL712" s="194"/>
      <c r="AM712" s="194"/>
      <c r="AN712" s="194"/>
      <c r="AO712" s="194"/>
      <c r="AP712" s="194"/>
      <c r="AQ712" s="194"/>
      <c r="AR712" s="194"/>
      <c r="AS712" s="194"/>
      <c r="AT712" s="194"/>
      <c r="AU712" s="194"/>
      <c r="AV712" s="194"/>
      <c r="AW712" s="194"/>
      <c r="AX712" s="194"/>
      <c r="AY712" s="194"/>
      <c r="AZ712" s="194"/>
    </row>
    <row r="713" spans="1:52" s="36" customFormat="1" ht="18.5" x14ac:dyDescent="0.45">
      <c r="A713" s="86" t="s">
        <v>256</v>
      </c>
      <c r="B713" s="197" t="s">
        <v>256</v>
      </c>
      <c r="C713" s="37"/>
      <c r="D713" s="37"/>
      <c r="E713" s="57"/>
      <c r="F713" s="43"/>
      <c r="G713" s="224"/>
      <c r="H713" s="224"/>
      <c r="I713" s="224"/>
      <c r="J713" s="224"/>
      <c r="K713" s="224"/>
      <c r="L713" s="61"/>
      <c r="M713" s="44"/>
      <c r="N713" s="194"/>
      <c r="O713" s="194"/>
      <c r="P713" s="194"/>
      <c r="Q713" s="194"/>
      <c r="R713" s="194"/>
      <c r="S713" s="194"/>
      <c r="T713" s="194"/>
      <c r="U713" s="194"/>
      <c r="V713" s="194"/>
      <c r="W713" s="194"/>
      <c r="X713" s="194"/>
      <c r="Y713" s="194"/>
      <c r="Z713" s="194"/>
      <c r="AA713" s="194"/>
      <c r="AB713" s="194"/>
      <c r="AC713" s="194"/>
      <c r="AD713" s="194"/>
      <c r="AE713" s="194"/>
      <c r="AF713" s="194"/>
      <c r="AG713" s="194"/>
      <c r="AH713" s="194"/>
      <c r="AI713" s="194"/>
      <c r="AJ713" s="194"/>
      <c r="AK713" s="194"/>
      <c r="AL713" s="194"/>
      <c r="AM713" s="194"/>
      <c r="AN713" s="194"/>
      <c r="AO713" s="194"/>
      <c r="AP713" s="194"/>
      <c r="AQ713" s="194"/>
      <c r="AR713" s="194"/>
      <c r="AS713" s="194"/>
      <c r="AT713" s="194"/>
      <c r="AU713" s="194"/>
      <c r="AV713" s="194"/>
      <c r="AW713" s="194"/>
      <c r="AX713" s="194"/>
      <c r="AY713" s="194"/>
      <c r="AZ713" s="194"/>
    </row>
    <row r="714" spans="1:52" s="36" customFormat="1" ht="18.5" x14ac:dyDescent="0.45">
      <c r="A714" s="86" t="s">
        <v>256</v>
      </c>
      <c r="B714" s="197" t="s">
        <v>256</v>
      </c>
      <c r="C714" s="37"/>
      <c r="D714" s="37"/>
      <c r="E714" s="57"/>
      <c r="F714" s="43"/>
      <c r="G714" s="224"/>
      <c r="H714" s="224"/>
      <c r="I714" s="224"/>
      <c r="J714" s="224"/>
      <c r="K714" s="224"/>
      <c r="L714" s="61"/>
      <c r="M714" s="44"/>
      <c r="N714" s="194"/>
      <c r="O714" s="194"/>
      <c r="P714" s="194"/>
      <c r="Q714" s="194"/>
      <c r="R714" s="194"/>
      <c r="S714" s="194"/>
      <c r="T714" s="194"/>
      <c r="U714" s="194"/>
      <c r="V714" s="194"/>
      <c r="W714" s="194"/>
      <c r="X714" s="194"/>
      <c r="Y714" s="194"/>
      <c r="Z714" s="194"/>
      <c r="AA714" s="194"/>
      <c r="AB714" s="194"/>
      <c r="AC714" s="194"/>
      <c r="AD714" s="194"/>
      <c r="AE714" s="194"/>
      <c r="AF714" s="194"/>
      <c r="AG714" s="194"/>
      <c r="AH714" s="194"/>
      <c r="AI714" s="194"/>
      <c r="AJ714" s="194"/>
      <c r="AK714" s="194"/>
      <c r="AL714" s="194"/>
      <c r="AM714" s="194"/>
      <c r="AN714" s="194"/>
      <c r="AO714" s="194"/>
      <c r="AP714" s="194"/>
      <c r="AQ714" s="194"/>
      <c r="AR714" s="194"/>
      <c r="AS714" s="194"/>
      <c r="AT714" s="194"/>
      <c r="AU714" s="194"/>
      <c r="AV714" s="194"/>
      <c r="AW714" s="194"/>
      <c r="AX714" s="194"/>
      <c r="AY714" s="194"/>
      <c r="AZ714" s="194"/>
    </row>
    <row r="715" spans="1:52" s="36" customFormat="1" ht="18.5" x14ac:dyDescent="0.45">
      <c r="A715" s="86" t="s">
        <v>256</v>
      </c>
      <c r="B715" s="197" t="s">
        <v>256</v>
      </c>
      <c r="C715" s="37"/>
      <c r="D715" s="37"/>
      <c r="E715" s="57"/>
      <c r="F715" s="43"/>
      <c r="G715" s="224"/>
      <c r="H715" s="224"/>
      <c r="I715" s="224"/>
      <c r="J715" s="224"/>
      <c r="K715" s="224"/>
      <c r="L715" s="61"/>
      <c r="M715" s="44"/>
      <c r="N715" s="194"/>
      <c r="O715" s="194"/>
      <c r="P715" s="194"/>
      <c r="Q715" s="194"/>
      <c r="R715" s="194"/>
      <c r="S715" s="194"/>
      <c r="T715" s="194"/>
      <c r="U715" s="194"/>
      <c r="V715" s="194"/>
      <c r="W715" s="194"/>
      <c r="X715" s="194"/>
      <c r="Y715" s="194"/>
      <c r="Z715" s="194"/>
      <c r="AA715" s="194"/>
      <c r="AB715" s="194"/>
      <c r="AC715" s="194"/>
      <c r="AD715" s="194"/>
      <c r="AE715" s="194"/>
      <c r="AF715" s="194"/>
      <c r="AG715" s="194"/>
      <c r="AH715" s="194"/>
      <c r="AI715" s="194"/>
      <c r="AJ715" s="194"/>
      <c r="AK715" s="194"/>
      <c r="AL715" s="194"/>
      <c r="AM715" s="194"/>
      <c r="AN715" s="194"/>
      <c r="AO715" s="194"/>
      <c r="AP715" s="194"/>
      <c r="AQ715" s="194"/>
      <c r="AR715" s="194"/>
      <c r="AS715" s="194"/>
      <c r="AT715" s="194"/>
      <c r="AU715" s="194"/>
      <c r="AV715" s="194"/>
      <c r="AW715" s="194"/>
      <c r="AX715" s="194"/>
      <c r="AY715" s="194"/>
      <c r="AZ715" s="194"/>
    </row>
    <row r="716" spans="1:52" s="36" customFormat="1" ht="18.5" x14ac:dyDescent="0.45">
      <c r="A716" s="86" t="s">
        <v>256</v>
      </c>
      <c r="B716" s="197" t="s">
        <v>256</v>
      </c>
      <c r="C716" s="37"/>
      <c r="D716" s="37"/>
      <c r="E716" s="57"/>
      <c r="F716" s="43"/>
      <c r="G716" s="224"/>
      <c r="H716" s="224"/>
      <c r="I716" s="224"/>
      <c r="J716" s="224"/>
      <c r="K716" s="224"/>
      <c r="L716" s="61"/>
      <c r="M716" s="44"/>
      <c r="N716" s="194"/>
      <c r="O716" s="194"/>
      <c r="P716" s="194"/>
      <c r="Q716" s="194"/>
      <c r="R716" s="194"/>
      <c r="S716" s="194"/>
      <c r="T716" s="194"/>
      <c r="U716" s="194"/>
      <c r="V716" s="194"/>
      <c r="W716" s="194"/>
      <c r="X716" s="194"/>
      <c r="Y716" s="194"/>
      <c r="Z716" s="194"/>
      <c r="AA716" s="194"/>
      <c r="AB716" s="194"/>
      <c r="AC716" s="194"/>
      <c r="AD716" s="194"/>
      <c r="AE716" s="194"/>
      <c r="AF716" s="194"/>
      <c r="AG716" s="194"/>
      <c r="AH716" s="194"/>
      <c r="AI716" s="194"/>
      <c r="AJ716" s="194"/>
      <c r="AK716" s="194"/>
      <c r="AL716" s="194"/>
      <c r="AM716" s="194"/>
      <c r="AN716" s="194"/>
      <c r="AO716" s="194"/>
      <c r="AP716" s="194"/>
      <c r="AQ716" s="194"/>
      <c r="AR716" s="194"/>
      <c r="AS716" s="194"/>
      <c r="AT716" s="194"/>
      <c r="AU716" s="194"/>
      <c r="AV716" s="194"/>
      <c r="AW716" s="194"/>
      <c r="AX716" s="194"/>
      <c r="AY716" s="194"/>
      <c r="AZ716" s="194"/>
    </row>
    <row r="717" spans="1:52" s="36" customFormat="1" ht="18.5" x14ac:dyDescent="0.45">
      <c r="A717" s="86" t="s">
        <v>256</v>
      </c>
      <c r="B717" s="197" t="s">
        <v>256</v>
      </c>
      <c r="C717" s="37"/>
      <c r="D717" s="37"/>
      <c r="E717" s="57"/>
      <c r="F717" s="43"/>
      <c r="G717" s="224"/>
      <c r="H717" s="224"/>
      <c r="I717" s="224"/>
      <c r="J717" s="224"/>
      <c r="K717" s="224"/>
      <c r="L717" s="61"/>
      <c r="M717" s="44"/>
      <c r="N717" s="194"/>
      <c r="O717" s="194"/>
      <c r="P717" s="194"/>
      <c r="Q717" s="194"/>
      <c r="R717" s="194"/>
      <c r="S717" s="194"/>
      <c r="T717" s="194"/>
      <c r="U717" s="194"/>
      <c r="V717" s="194"/>
      <c r="W717" s="194"/>
      <c r="X717" s="194"/>
      <c r="Y717" s="194"/>
      <c r="Z717" s="194"/>
      <c r="AA717" s="194"/>
      <c r="AB717" s="194"/>
      <c r="AC717" s="194"/>
      <c r="AD717" s="194"/>
      <c r="AE717" s="194"/>
      <c r="AF717" s="194"/>
      <c r="AG717" s="194"/>
      <c r="AH717" s="194"/>
      <c r="AI717" s="194"/>
      <c r="AJ717" s="194"/>
      <c r="AK717" s="194"/>
      <c r="AL717" s="194"/>
      <c r="AM717" s="194"/>
      <c r="AN717" s="194"/>
      <c r="AO717" s="194"/>
      <c r="AP717" s="194"/>
      <c r="AQ717" s="194"/>
      <c r="AR717" s="194"/>
      <c r="AS717" s="194"/>
      <c r="AT717" s="194"/>
      <c r="AU717" s="194"/>
      <c r="AV717" s="194"/>
      <c r="AW717" s="194"/>
      <c r="AX717" s="194"/>
      <c r="AY717" s="194"/>
      <c r="AZ717" s="194"/>
    </row>
    <row r="718" spans="1:52" s="36" customFormat="1" ht="18.5" x14ac:dyDescent="0.45">
      <c r="A718" s="86" t="s">
        <v>256</v>
      </c>
      <c r="B718" s="197" t="s">
        <v>256</v>
      </c>
      <c r="C718" s="37"/>
      <c r="D718" s="37"/>
      <c r="E718" s="45"/>
      <c r="F718" s="46"/>
      <c r="G718" s="225"/>
      <c r="H718" s="225"/>
      <c r="I718" s="225"/>
      <c r="J718" s="225"/>
      <c r="K718" s="225"/>
      <c r="L718" s="61"/>
      <c r="M718" s="44"/>
      <c r="N718" s="194"/>
      <c r="O718" s="194"/>
      <c r="P718" s="194"/>
      <c r="Q718" s="194"/>
      <c r="R718" s="194"/>
      <c r="S718" s="194"/>
      <c r="T718" s="194"/>
      <c r="U718" s="194"/>
      <c r="V718" s="194"/>
      <c r="W718" s="194"/>
      <c r="X718" s="194"/>
      <c r="Y718" s="194"/>
      <c r="Z718" s="194"/>
      <c r="AA718" s="194"/>
      <c r="AB718" s="194"/>
      <c r="AC718" s="194"/>
      <c r="AD718" s="194"/>
      <c r="AE718" s="194"/>
      <c r="AF718" s="194"/>
      <c r="AG718" s="194"/>
      <c r="AH718" s="194"/>
      <c r="AI718" s="194"/>
      <c r="AJ718" s="194"/>
      <c r="AK718" s="194"/>
      <c r="AL718" s="194"/>
      <c r="AM718" s="194"/>
      <c r="AN718" s="194"/>
      <c r="AO718" s="194"/>
      <c r="AP718" s="194"/>
      <c r="AQ718" s="194"/>
      <c r="AR718" s="194"/>
      <c r="AS718" s="194"/>
      <c r="AT718" s="194"/>
      <c r="AU718" s="194"/>
      <c r="AV718" s="194"/>
      <c r="AW718" s="194"/>
      <c r="AX718" s="194"/>
      <c r="AY718" s="194"/>
      <c r="AZ718" s="194"/>
    </row>
    <row r="719" spans="1:52" s="36" customFormat="1" ht="18.5" x14ac:dyDescent="0.45">
      <c r="A719" s="86" t="s">
        <v>256</v>
      </c>
      <c r="B719" s="197" t="s">
        <v>256</v>
      </c>
      <c r="C719" s="37"/>
      <c r="D719" s="37"/>
      <c r="E719" s="49" t="str">
        <f>E185</f>
        <v>Barium</v>
      </c>
      <c r="F719" s="50"/>
      <c r="G719" s="206">
        <f>E197</f>
        <v>0</v>
      </c>
      <c r="H719" s="62" t="str">
        <f>F197</f>
        <v>ml per day</v>
      </c>
      <c r="I719" s="62" t="str">
        <f>G197</f>
        <v>for</v>
      </c>
      <c r="J719" s="203">
        <f>H197</f>
        <v>0</v>
      </c>
      <c r="K719" s="62" t="str">
        <f>I197</f>
        <v>day(s)</v>
      </c>
      <c r="L719" s="64"/>
      <c r="M719" s="44"/>
      <c r="N719" s="194"/>
      <c r="O719" s="194"/>
      <c r="P719" s="194"/>
      <c r="Q719" s="194"/>
      <c r="R719" s="194"/>
      <c r="S719" s="194"/>
      <c r="T719" s="194"/>
      <c r="U719" s="194"/>
      <c r="V719" s="194"/>
      <c r="W719" s="194"/>
      <c r="X719" s="194"/>
      <c r="Y719" s="194"/>
      <c r="Z719" s="194"/>
      <c r="AA719" s="194"/>
      <c r="AB719" s="194"/>
      <c r="AC719" s="194"/>
      <c r="AD719" s="194"/>
      <c r="AE719" s="194"/>
      <c r="AF719" s="194"/>
      <c r="AG719" s="194"/>
      <c r="AH719" s="194"/>
      <c r="AI719" s="194"/>
      <c r="AJ719" s="194"/>
      <c r="AK719" s="194"/>
      <c r="AL719" s="194"/>
      <c r="AM719" s="194"/>
      <c r="AN719" s="194"/>
      <c r="AO719" s="194"/>
      <c r="AP719" s="194"/>
      <c r="AQ719" s="194"/>
      <c r="AR719" s="194"/>
      <c r="AS719" s="194"/>
      <c r="AT719" s="194"/>
      <c r="AU719" s="194"/>
      <c r="AV719" s="194"/>
      <c r="AW719" s="194"/>
      <c r="AX719" s="194"/>
      <c r="AY719" s="194"/>
      <c r="AZ719" s="194"/>
    </row>
    <row r="720" spans="1:52" s="36" customFormat="1" ht="18.5" x14ac:dyDescent="0.45">
      <c r="A720" s="86" t="s">
        <v>256</v>
      </c>
      <c r="B720" s="197" t="s">
        <v>256</v>
      </c>
      <c r="C720" s="37"/>
      <c r="D720" s="37"/>
      <c r="E720" s="49" t="str">
        <f>E394</f>
        <v>Molybdenum</v>
      </c>
      <c r="F720" s="50"/>
      <c r="G720" s="206">
        <f>E405</f>
        <v>0</v>
      </c>
      <c r="H720" s="62" t="str">
        <f>F405</f>
        <v>ml per day</v>
      </c>
      <c r="I720" s="62" t="str">
        <f>G405</f>
        <v>for</v>
      </c>
      <c r="J720" s="203">
        <f>H405</f>
        <v>0</v>
      </c>
      <c r="K720" s="62" t="str">
        <f>I405</f>
        <v>day(s)</v>
      </c>
      <c r="L720" s="64"/>
      <c r="M720" s="44"/>
      <c r="N720" s="194"/>
      <c r="O720" s="194"/>
      <c r="P720" s="194"/>
      <c r="Q720" s="194"/>
      <c r="R720" s="194"/>
      <c r="S720" s="194"/>
      <c r="T720" s="194"/>
      <c r="U720" s="194"/>
      <c r="V720" s="194"/>
      <c r="W720" s="194"/>
      <c r="X720" s="194"/>
      <c r="Y720" s="194"/>
      <c r="Z720" s="194"/>
      <c r="AA720" s="194"/>
      <c r="AB720" s="194"/>
      <c r="AC720" s="194"/>
      <c r="AD720" s="194"/>
      <c r="AE720" s="194"/>
      <c r="AF720" s="194"/>
      <c r="AG720" s="194"/>
      <c r="AH720" s="194"/>
      <c r="AI720" s="194"/>
      <c r="AJ720" s="194"/>
      <c r="AK720" s="194"/>
      <c r="AL720" s="194"/>
      <c r="AM720" s="194"/>
      <c r="AN720" s="194"/>
      <c r="AO720" s="194"/>
      <c r="AP720" s="194"/>
      <c r="AQ720" s="194"/>
      <c r="AR720" s="194"/>
      <c r="AS720" s="194"/>
      <c r="AT720" s="194"/>
      <c r="AU720" s="194"/>
      <c r="AV720" s="194"/>
      <c r="AW720" s="194"/>
      <c r="AX720" s="194"/>
      <c r="AY720" s="194"/>
      <c r="AZ720" s="194"/>
    </row>
    <row r="721" spans="1:52" s="36" customFormat="1" ht="18.5" x14ac:dyDescent="0.45">
      <c r="A721" s="86" t="s">
        <v>256</v>
      </c>
      <c r="B721" s="197" t="s">
        <v>256</v>
      </c>
      <c r="C721" s="37"/>
      <c r="D721" s="37"/>
      <c r="E721" s="49" t="str">
        <f>E413</f>
        <v>Nickel</v>
      </c>
      <c r="F721" s="50"/>
      <c r="G721" s="206">
        <f>E425</f>
        <v>0</v>
      </c>
      <c r="H721" s="62" t="str">
        <f>F425</f>
        <v>ml per day</v>
      </c>
      <c r="I721" s="62" t="str">
        <f>G425</f>
        <v>for</v>
      </c>
      <c r="J721" s="203">
        <f>H425</f>
        <v>0</v>
      </c>
      <c r="K721" s="62" t="str">
        <f>I425</f>
        <v>day(s)</v>
      </c>
      <c r="L721" s="64"/>
      <c r="M721" s="4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4"/>
      <c r="AM721" s="194"/>
      <c r="AN721" s="194"/>
      <c r="AO721" s="194"/>
      <c r="AP721" s="194"/>
      <c r="AQ721" s="194"/>
      <c r="AR721" s="194"/>
      <c r="AS721" s="194"/>
      <c r="AT721" s="194"/>
      <c r="AU721" s="194"/>
      <c r="AV721" s="194"/>
      <c r="AW721" s="194"/>
      <c r="AX721" s="194"/>
      <c r="AY721" s="194"/>
      <c r="AZ721" s="194"/>
    </row>
    <row r="722" spans="1:52" s="36" customFormat="1" ht="18.5" x14ac:dyDescent="0.45">
      <c r="A722" s="86" t="s">
        <v>256</v>
      </c>
      <c r="B722" s="197" t="s">
        <v>256</v>
      </c>
      <c r="C722" s="37"/>
      <c r="D722" s="37"/>
      <c r="E722" s="53" t="str">
        <f>E363</f>
        <v>Manganese</v>
      </c>
      <c r="F722" s="54"/>
      <c r="G722" s="207">
        <f>E374</f>
        <v>0</v>
      </c>
      <c r="H722" s="66" t="str">
        <f>F374</f>
        <v>ml per day</v>
      </c>
      <c r="I722" s="66"/>
      <c r="J722" s="67" t="s">
        <v>212</v>
      </c>
      <c r="K722" s="65"/>
      <c r="L722" s="64"/>
      <c r="M722" s="44"/>
      <c r="N722" s="194"/>
      <c r="O722" s="194"/>
      <c r="P722" s="194"/>
      <c r="Q722" s="194"/>
      <c r="R722" s="194"/>
      <c r="S722" s="194"/>
      <c r="T722" s="194"/>
      <c r="U722" s="194"/>
      <c r="V722" s="194"/>
      <c r="W722" s="194"/>
      <c r="X722" s="194"/>
      <c r="Y722" s="194"/>
      <c r="Z722" s="194"/>
      <c r="AA722" s="194"/>
      <c r="AB722" s="194"/>
      <c r="AC722" s="194"/>
      <c r="AD722" s="194"/>
      <c r="AE722" s="194"/>
      <c r="AF722" s="194"/>
      <c r="AG722" s="194"/>
      <c r="AH722" s="194"/>
      <c r="AI722" s="194"/>
      <c r="AJ722" s="194"/>
      <c r="AK722" s="194"/>
      <c r="AL722" s="194"/>
      <c r="AM722" s="194"/>
      <c r="AN722" s="194"/>
      <c r="AO722" s="194"/>
      <c r="AP722" s="194"/>
      <c r="AQ722" s="194"/>
      <c r="AR722" s="194"/>
      <c r="AS722" s="194"/>
      <c r="AT722" s="194"/>
      <c r="AU722" s="194"/>
      <c r="AV722" s="194"/>
      <c r="AW722" s="194"/>
      <c r="AX722" s="194"/>
      <c r="AY722" s="194"/>
      <c r="AZ722" s="194"/>
    </row>
    <row r="723" spans="1:52" s="36" customFormat="1" ht="18.5" x14ac:dyDescent="0.45">
      <c r="A723" s="86" t="s">
        <v>256</v>
      </c>
      <c r="B723" s="197" t="s">
        <v>256</v>
      </c>
      <c r="C723" s="37"/>
      <c r="D723" s="37"/>
      <c r="E723" s="68"/>
      <c r="F723" s="46"/>
      <c r="G723" s="208">
        <f>E381</f>
        <v>0</v>
      </c>
      <c r="H723" s="70" t="str">
        <f>F381</f>
        <v>ml per day</v>
      </c>
      <c r="I723" s="70"/>
      <c r="J723" s="71" t="s">
        <v>216</v>
      </c>
      <c r="K723" s="69"/>
      <c r="L723" s="64"/>
      <c r="M723" s="44"/>
      <c r="N723" s="194"/>
      <c r="O723" s="194"/>
      <c r="P723" s="194"/>
      <c r="Q723" s="194"/>
      <c r="R723" s="194"/>
      <c r="S723" s="194"/>
      <c r="T723" s="194"/>
      <c r="U723" s="194"/>
      <c r="V723" s="194"/>
      <c r="W723" s="194"/>
      <c r="X723" s="194"/>
      <c r="Y723" s="194"/>
      <c r="Z723" s="194"/>
      <c r="AA723" s="194"/>
      <c r="AB723" s="194"/>
      <c r="AC723" s="194"/>
      <c r="AD723" s="194"/>
      <c r="AE723" s="194"/>
      <c r="AF723" s="194"/>
      <c r="AG723" s="194"/>
      <c r="AH723" s="194"/>
      <c r="AI723" s="194"/>
      <c r="AJ723" s="194"/>
      <c r="AK723" s="194"/>
      <c r="AL723" s="194"/>
      <c r="AM723" s="194"/>
      <c r="AN723" s="194"/>
      <c r="AO723" s="194"/>
      <c r="AP723" s="194"/>
      <c r="AQ723" s="194"/>
      <c r="AR723" s="194"/>
      <c r="AS723" s="194"/>
      <c r="AT723" s="194"/>
      <c r="AU723" s="194"/>
      <c r="AV723" s="194"/>
      <c r="AW723" s="194"/>
      <c r="AX723" s="194"/>
      <c r="AY723" s="194"/>
      <c r="AZ723" s="194"/>
    </row>
    <row r="724" spans="1:52" s="36" customFormat="1" ht="18.5" x14ac:dyDescent="0.45">
      <c r="A724" s="86" t="s">
        <v>256</v>
      </c>
      <c r="B724" s="197" t="s">
        <v>256</v>
      </c>
      <c r="C724" s="37"/>
      <c r="D724" s="37"/>
      <c r="E724" s="53" t="str">
        <f>E205</f>
        <v>Chromium/Chrome</v>
      </c>
      <c r="F724" s="54"/>
      <c r="G724" s="207">
        <f>E216</f>
        <v>0</v>
      </c>
      <c r="H724" s="66" t="str">
        <f>F216</f>
        <v>ml per day</v>
      </c>
      <c r="I724" s="66"/>
      <c r="J724" s="67" t="s">
        <v>213</v>
      </c>
      <c r="K724" s="65"/>
      <c r="L724" s="64"/>
      <c r="M724" s="4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c r="AJ724" s="194"/>
      <c r="AK724" s="194"/>
      <c r="AL724" s="194"/>
      <c r="AM724" s="194"/>
      <c r="AN724" s="194"/>
      <c r="AO724" s="194"/>
      <c r="AP724" s="194"/>
      <c r="AQ724" s="194"/>
      <c r="AR724" s="194"/>
      <c r="AS724" s="194"/>
      <c r="AT724" s="194"/>
      <c r="AU724" s="194"/>
      <c r="AV724" s="194"/>
      <c r="AW724" s="194"/>
      <c r="AX724" s="194"/>
      <c r="AY724" s="194"/>
      <c r="AZ724" s="194"/>
    </row>
    <row r="725" spans="1:52" s="36" customFormat="1" ht="18.5" x14ac:dyDescent="0.45">
      <c r="A725" s="86" t="s">
        <v>256</v>
      </c>
      <c r="B725" s="197" t="s">
        <v>256</v>
      </c>
      <c r="C725" s="37"/>
      <c r="D725" s="37"/>
      <c r="E725" s="45"/>
      <c r="F725" s="46"/>
      <c r="G725" s="208">
        <f>E223</f>
        <v>0</v>
      </c>
      <c r="H725" s="70" t="str">
        <f>F223</f>
        <v>ml per day</v>
      </c>
      <c r="I725" s="70"/>
      <c r="J725" s="71" t="s">
        <v>217</v>
      </c>
      <c r="K725" s="69"/>
      <c r="L725" s="64"/>
      <c r="M725" s="4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4"/>
      <c r="AM725" s="194"/>
      <c r="AN725" s="194"/>
      <c r="AO725" s="194"/>
      <c r="AP725" s="194"/>
      <c r="AQ725" s="194"/>
      <c r="AR725" s="194"/>
      <c r="AS725" s="194"/>
      <c r="AT725" s="194"/>
      <c r="AU725" s="194"/>
      <c r="AV725" s="194"/>
      <c r="AW725" s="194"/>
      <c r="AX725" s="194"/>
      <c r="AY725" s="194"/>
      <c r="AZ725" s="194"/>
    </row>
    <row r="726" spans="1:52" s="36" customFormat="1" ht="18.5" x14ac:dyDescent="0.45">
      <c r="A726" s="86" t="s">
        <v>256</v>
      </c>
      <c r="B726" s="197" t="s">
        <v>256</v>
      </c>
      <c r="C726" s="37"/>
      <c r="D726" s="37"/>
      <c r="E726" s="53" t="str">
        <f>E236</f>
        <v>Cobalt</v>
      </c>
      <c r="F726" s="54"/>
      <c r="G726" s="207">
        <f>E247</f>
        <v>0</v>
      </c>
      <c r="H726" s="66" t="str">
        <f>F247</f>
        <v>ml per day</v>
      </c>
      <c r="I726" s="66"/>
      <c r="J726" s="67" t="s">
        <v>214</v>
      </c>
      <c r="K726" s="65"/>
      <c r="L726" s="64"/>
      <c r="M726" s="44"/>
      <c r="N726" s="194"/>
      <c r="O726" s="194"/>
      <c r="P726" s="194"/>
      <c r="Q726" s="194"/>
      <c r="R726" s="194"/>
      <c r="S726" s="194"/>
      <c r="T726" s="194"/>
      <c r="U726" s="194"/>
      <c r="V726" s="194"/>
      <c r="W726" s="194"/>
      <c r="X726" s="194"/>
      <c r="Y726" s="194"/>
      <c r="Z726" s="194"/>
      <c r="AA726" s="194"/>
      <c r="AB726" s="194"/>
      <c r="AC726" s="194"/>
      <c r="AD726" s="194"/>
      <c r="AE726" s="194"/>
      <c r="AF726" s="194"/>
      <c r="AG726" s="194"/>
      <c r="AH726" s="194"/>
      <c r="AI726" s="194"/>
      <c r="AJ726" s="194"/>
      <c r="AK726" s="194"/>
      <c r="AL726" s="194"/>
      <c r="AM726" s="194"/>
      <c r="AN726" s="194"/>
      <c r="AO726" s="194"/>
      <c r="AP726" s="194"/>
      <c r="AQ726" s="194"/>
      <c r="AR726" s="194"/>
      <c r="AS726" s="194"/>
      <c r="AT726" s="194"/>
      <c r="AU726" s="194"/>
      <c r="AV726" s="194"/>
      <c r="AW726" s="194"/>
      <c r="AX726" s="194"/>
      <c r="AY726" s="194"/>
      <c r="AZ726" s="194"/>
    </row>
    <row r="727" spans="1:52" s="36" customFormat="1" ht="18.5" x14ac:dyDescent="0.45">
      <c r="A727" s="86" t="s">
        <v>256</v>
      </c>
      <c r="B727" s="197" t="s">
        <v>256</v>
      </c>
      <c r="C727" s="37"/>
      <c r="D727" s="37"/>
      <c r="E727" s="45"/>
      <c r="F727" s="46"/>
      <c r="G727" s="208">
        <f>E254</f>
        <v>0</v>
      </c>
      <c r="H727" s="70" t="str">
        <f>F254</f>
        <v>ml per day</v>
      </c>
      <c r="I727" s="70"/>
      <c r="J727" s="71" t="s">
        <v>218</v>
      </c>
      <c r="K727" s="69"/>
      <c r="L727" s="64"/>
      <c r="M727" s="44"/>
      <c r="N727" s="194"/>
      <c r="O727" s="194"/>
      <c r="P727" s="194"/>
      <c r="Q727" s="194"/>
      <c r="R727" s="194"/>
      <c r="S727" s="194"/>
      <c r="T727" s="194"/>
      <c r="U727" s="194"/>
      <c r="V727" s="194"/>
      <c r="W727" s="194"/>
      <c r="X727" s="194"/>
      <c r="Y727" s="194"/>
      <c r="Z727" s="194"/>
      <c r="AA727" s="194"/>
      <c r="AB727" s="194"/>
      <c r="AC727" s="194"/>
      <c r="AD727" s="194"/>
      <c r="AE727" s="194"/>
      <c r="AF727" s="194"/>
      <c r="AG727" s="194"/>
      <c r="AH727" s="194"/>
      <c r="AI727" s="194"/>
      <c r="AJ727" s="194"/>
      <c r="AK727" s="194"/>
      <c r="AL727" s="194"/>
      <c r="AM727" s="194"/>
      <c r="AN727" s="194"/>
      <c r="AO727" s="194"/>
      <c r="AP727" s="194"/>
      <c r="AQ727" s="194"/>
      <c r="AR727" s="194"/>
      <c r="AS727" s="194"/>
      <c r="AT727" s="194"/>
      <c r="AU727" s="194"/>
      <c r="AV727" s="194"/>
      <c r="AW727" s="194"/>
      <c r="AX727" s="194"/>
      <c r="AY727" s="194"/>
      <c r="AZ727" s="194"/>
    </row>
    <row r="728" spans="1:52" s="36" customFormat="1" ht="18.5" x14ac:dyDescent="0.45">
      <c r="A728" s="86" t="s">
        <v>256</v>
      </c>
      <c r="B728" s="197" t="s">
        <v>256</v>
      </c>
      <c r="C728" s="37"/>
      <c r="D728" s="37"/>
      <c r="E728" s="53" t="str">
        <f>E267</f>
        <v>Iron</v>
      </c>
      <c r="F728" s="54"/>
      <c r="G728" s="207">
        <f>E278</f>
        <v>0</v>
      </c>
      <c r="H728" s="66" t="str">
        <f>F278</f>
        <v>ml per day</v>
      </c>
      <c r="I728" s="66"/>
      <c r="J728" s="67" t="s">
        <v>215</v>
      </c>
      <c r="K728" s="65"/>
      <c r="L728" s="64"/>
      <c r="M728" s="44"/>
      <c r="N728" s="194"/>
      <c r="O728" s="194"/>
      <c r="P728" s="194"/>
      <c r="Q728" s="194"/>
      <c r="R728" s="194"/>
      <c r="S728" s="194"/>
      <c r="T728" s="194"/>
      <c r="U728" s="194"/>
      <c r="V728" s="194"/>
      <c r="W728" s="194"/>
      <c r="X728" s="194"/>
      <c r="Y728" s="194"/>
      <c r="Z728" s="194"/>
      <c r="AA728" s="194"/>
      <c r="AB728" s="194"/>
      <c r="AC728" s="194"/>
      <c r="AD728" s="194"/>
      <c r="AE728" s="194"/>
      <c r="AF728" s="194"/>
      <c r="AG728" s="194"/>
      <c r="AH728" s="194"/>
      <c r="AI728" s="194"/>
      <c r="AJ728" s="194"/>
      <c r="AK728" s="194"/>
      <c r="AL728" s="194"/>
      <c r="AM728" s="194"/>
      <c r="AN728" s="194"/>
      <c r="AO728" s="194"/>
      <c r="AP728" s="194"/>
      <c r="AQ728" s="194"/>
      <c r="AR728" s="194"/>
      <c r="AS728" s="194"/>
      <c r="AT728" s="194"/>
      <c r="AU728" s="194"/>
      <c r="AV728" s="194"/>
      <c r="AW728" s="194"/>
      <c r="AX728" s="194"/>
      <c r="AY728" s="194"/>
      <c r="AZ728" s="194"/>
    </row>
    <row r="729" spans="1:52" s="36" customFormat="1" ht="18.5" x14ac:dyDescent="0.45">
      <c r="A729" s="86" t="s">
        <v>256</v>
      </c>
      <c r="B729" s="197" t="s">
        <v>256</v>
      </c>
      <c r="C729" s="37"/>
      <c r="D729" s="37"/>
      <c r="E729" s="45"/>
      <c r="F729" s="46"/>
      <c r="G729" s="208">
        <f>E285</f>
        <v>0</v>
      </c>
      <c r="H729" s="70" t="str">
        <f>F285</f>
        <v>ml per day</v>
      </c>
      <c r="I729" s="70"/>
      <c r="J729" s="71" t="s">
        <v>219</v>
      </c>
      <c r="K729" s="69"/>
      <c r="L729" s="64"/>
      <c r="M729" s="44"/>
      <c r="N729" s="194"/>
      <c r="O729" s="194"/>
      <c r="P729" s="194"/>
      <c r="Q729" s="194"/>
      <c r="R729" s="194"/>
      <c r="S729" s="194"/>
      <c r="T729" s="194"/>
      <c r="U729" s="194"/>
      <c r="V729" s="194"/>
      <c r="W729" s="194"/>
      <c r="X729" s="194"/>
      <c r="Y729" s="194"/>
      <c r="Z729" s="194"/>
      <c r="AA729" s="194"/>
      <c r="AB729" s="194"/>
      <c r="AC729" s="194"/>
      <c r="AD729" s="194"/>
      <c r="AE729" s="194"/>
      <c r="AF729" s="194"/>
      <c r="AG729" s="194"/>
      <c r="AH729" s="194"/>
      <c r="AI729" s="194"/>
      <c r="AJ729" s="194"/>
      <c r="AK729" s="194"/>
      <c r="AL729" s="194"/>
      <c r="AM729" s="194"/>
      <c r="AN729" s="194"/>
      <c r="AO729" s="194"/>
      <c r="AP729" s="194"/>
      <c r="AQ729" s="194"/>
      <c r="AR729" s="194"/>
      <c r="AS729" s="194"/>
      <c r="AT729" s="194"/>
      <c r="AU729" s="194"/>
      <c r="AV729" s="194"/>
      <c r="AW729" s="194"/>
      <c r="AX729" s="194"/>
      <c r="AY729" s="194"/>
      <c r="AZ729" s="194"/>
    </row>
    <row r="730" spans="1:52" s="36" customFormat="1" ht="18" customHeight="1" x14ac:dyDescent="0.45">
      <c r="A730" s="86" t="s">
        <v>256</v>
      </c>
      <c r="B730" s="197" t="s">
        <v>256</v>
      </c>
      <c r="C730" s="37"/>
      <c r="D730" s="37"/>
      <c r="E730" s="53" t="str">
        <f>E483</f>
        <v>Vanadium</v>
      </c>
      <c r="F730" s="54"/>
      <c r="G730" s="223" t="str">
        <f>E493</f>
        <v>Verify Data Entry</v>
      </c>
      <c r="H730" s="223"/>
      <c r="I730" s="223"/>
      <c r="J730" s="223"/>
      <c r="K730" s="223"/>
      <c r="L730" s="64"/>
      <c r="M730" s="44"/>
      <c r="N730" s="194"/>
      <c r="O730" s="194"/>
      <c r="P730" s="194"/>
      <c r="Q730" s="194"/>
      <c r="R730" s="194"/>
      <c r="S730" s="194"/>
      <c r="T730" s="194"/>
      <c r="U730" s="194"/>
      <c r="V730" s="194"/>
      <c r="W730" s="194"/>
      <c r="X730" s="194"/>
      <c r="Y730" s="194"/>
      <c r="Z730" s="194"/>
      <c r="AA730" s="194"/>
      <c r="AB730" s="194"/>
      <c r="AC730" s="194"/>
      <c r="AD730" s="194"/>
      <c r="AE730" s="194"/>
      <c r="AF730" s="194"/>
      <c r="AG730" s="194"/>
      <c r="AH730" s="194"/>
      <c r="AI730" s="194"/>
      <c r="AJ730" s="194"/>
      <c r="AK730" s="194"/>
      <c r="AL730" s="194"/>
      <c r="AM730" s="194"/>
      <c r="AN730" s="194"/>
      <c r="AO730" s="194"/>
      <c r="AP730" s="194"/>
      <c r="AQ730" s="194"/>
      <c r="AR730" s="194"/>
      <c r="AS730" s="194"/>
      <c r="AT730" s="194"/>
      <c r="AU730" s="194"/>
      <c r="AV730" s="194"/>
      <c r="AW730" s="194"/>
      <c r="AX730" s="194"/>
      <c r="AY730" s="194"/>
      <c r="AZ730" s="194"/>
    </row>
    <row r="731" spans="1:52" s="36" customFormat="1" ht="18.5" x14ac:dyDescent="0.45">
      <c r="A731" s="86" t="s">
        <v>256</v>
      </c>
      <c r="B731" s="197" t="s">
        <v>256</v>
      </c>
      <c r="C731" s="37"/>
      <c r="D731" s="37"/>
      <c r="E731" s="57"/>
      <c r="F731" s="43"/>
      <c r="G731" s="224"/>
      <c r="H731" s="224"/>
      <c r="I731" s="224"/>
      <c r="J731" s="224"/>
      <c r="K731" s="224"/>
      <c r="L731" s="64"/>
      <c r="M731" s="44"/>
      <c r="N731" s="194"/>
      <c r="O731" s="194"/>
      <c r="P731" s="194"/>
      <c r="Q731" s="194"/>
      <c r="R731" s="194"/>
      <c r="S731" s="194"/>
      <c r="T731" s="194"/>
      <c r="U731" s="194"/>
      <c r="V731" s="194"/>
      <c r="W731" s="194"/>
      <c r="X731" s="194"/>
      <c r="Y731" s="194"/>
      <c r="Z731" s="194"/>
      <c r="AA731" s="194"/>
      <c r="AB731" s="194"/>
      <c r="AC731" s="194"/>
      <c r="AD731" s="194"/>
      <c r="AE731" s="194"/>
      <c r="AF731" s="194"/>
      <c r="AG731" s="194"/>
      <c r="AH731" s="194"/>
      <c r="AI731" s="194"/>
      <c r="AJ731" s="194"/>
      <c r="AK731" s="194"/>
      <c r="AL731" s="194"/>
      <c r="AM731" s="194"/>
      <c r="AN731" s="194"/>
      <c r="AO731" s="194"/>
      <c r="AP731" s="194"/>
      <c r="AQ731" s="194"/>
      <c r="AR731" s="194"/>
      <c r="AS731" s="194"/>
      <c r="AT731" s="194"/>
      <c r="AU731" s="194"/>
      <c r="AV731" s="194"/>
      <c r="AW731" s="194"/>
      <c r="AX731" s="194"/>
      <c r="AY731" s="194"/>
      <c r="AZ731" s="194"/>
    </row>
    <row r="732" spans="1:52" s="36" customFormat="1" ht="18.5" x14ac:dyDescent="0.45">
      <c r="A732" s="86" t="s">
        <v>256</v>
      </c>
      <c r="B732" s="197" t="s">
        <v>256</v>
      </c>
      <c r="C732" s="37"/>
      <c r="D732" s="37"/>
      <c r="E732" s="57"/>
      <c r="F732" s="43"/>
      <c r="G732" s="224"/>
      <c r="H732" s="224"/>
      <c r="I732" s="224"/>
      <c r="J732" s="224"/>
      <c r="K732" s="224"/>
      <c r="L732" s="44"/>
      <c r="M732" s="44"/>
      <c r="N732" s="194"/>
      <c r="O732" s="194"/>
      <c r="P732" s="194"/>
      <c r="Q732" s="194"/>
      <c r="R732" s="194"/>
      <c r="S732" s="194"/>
      <c r="T732" s="194"/>
      <c r="U732" s="194"/>
      <c r="V732" s="194"/>
      <c r="W732" s="194"/>
      <c r="X732" s="194"/>
      <c r="Y732" s="194"/>
      <c r="Z732" s="194"/>
      <c r="AA732" s="194"/>
      <c r="AB732" s="194"/>
      <c r="AC732" s="194"/>
      <c r="AD732" s="194"/>
      <c r="AE732" s="194"/>
      <c r="AF732" s="194"/>
      <c r="AG732" s="194"/>
      <c r="AH732" s="194"/>
      <c r="AI732" s="194"/>
      <c r="AJ732" s="194"/>
      <c r="AK732" s="194"/>
      <c r="AL732" s="194"/>
      <c r="AM732" s="194"/>
      <c r="AN732" s="194"/>
      <c r="AO732" s="194"/>
      <c r="AP732" s="194"/>
      <c r="AQ732" s="194"/>
      <c r="AR732" s="194"/>
      <c r="AS732" s="194"/>
      <c r="AT732" s="194"/>
      <c r="AU732" s="194"/>
      <c r="AV732" s="194"/>
      <c r="AW732" s="194"/>
      <c r="AX732" s="194"/>
      <c r="AY732" s="194"/>
      <c r="AZ732" s="194"/>
    </row>
    <row r="733" spans="1:52" s="36" customFormat="1" ht="18.5" x14ac:dyDescent="0.45">
      <c r="A733" s="86" t="s">
        <v>256</v>
      </c>
      <c r="B733" s="197" t="s">
        <v>256</v>
      </c>
      <c r="C733" s="37"/>
      <c r="D733" s="37"/>
      <c r="E733" s="57"/>
      <c r="F733" s="43"/>
      <c r="G733" s="224"/>
      <c r="H733" s="224"/>
      <c r="I733" s="224"/>
      <c r="J733" s="224"/>
      <c r="K733" s="224"/>
      <c r="L733" s="44"/>
      <c r="M733" s="44"/>
      <c r="N733" s="194"/>
      <c r="O733" s="194"/>
      <c r="P733" s="194"/>
      <c r="Q733" s="194"/>
      <c r="R733" s="194"/>
      <c r="S733" s="194"/>
      <c r="T733" s="194"/>
      <c r="U733" s="194"/>
      <c r="V733" s="194"/>
      <c r="W733" s="194"/>
      <c r="X733" s="194"/>
      <c r="Y733" s="194"/>
      <c r="Z733" s="194"/>
      <c r="AA733" s="194"/>
      <c r="AB733" s="194"/>
      <c r="AC733" s="194"/>
      <c r="AD733" s="194"/>
      <c r="AE733" s="194"/>
      <c r="AF733" s="194"/>
      <c r="AG733" s="194"/>
      <c r="AH733" s="194"/>
      <c r="AI733" s="194"/>
      <c r="AJ733" s="194"/>
      <c r="AK733" s="194"/>
      <c r="AL733" s="194"/>
      <c r="AM733" s="194"/>
      <c r="AN733" s="194"/>
      <c r="AO733" s="194"/>
      <c r="AP733" s="194"/>
      <c r="AQ733" s="194"/>
      <c r="AR733" s="194"/>
      <c r="AS733" s="194"/>
      <c r="AT733" s="194"/>
      <c r="AU733" s="194"/>
      <c r="AV733" s="194"/>
      <c r="AW733" s="194"/>
      <c r="AX733" s="194"/>
      <c r="AY733" s="194"/>
      <c r="AZ733" s="194"/>
    </row>
    <row r="734" spans="1:52" s="36" customFormat="1" ht="18.5" x14ac:dyDescent="0.45">
      <c r="A734" s="86" t="s">
        <v>256</v>
      </c>
      <c r="B734" s="197" t="s">
        <v>256</v>
      </c>
      <c r="C734" s="37"/>
      <c r="D734" s="37"/>
      <c r="E734" s="45"/>
      <c r="F734" s="46"/>
      <c r="G734" s="225"/>
      <c r="H734" s="225"/>
      <c r="I734" s="225"/>
      <c r="J734" s="225"/>
      <c r="K734" s="225"/>
      <c r="L734" s="44"/>
      <c r="M734" s="44"/>
      <c r="N734" s="194"/>
      <c r="O734" s="194"/>
      <c r="P734" s="194"/>
      <c r="Q734" s="194"/>
      <c r="R734" s="194"/>
      <c r="S734" s="194"/>
      <c r="T734" s="194"/>
      <c r="U734" s="194"/>
      <c r="V734" s="194"/>
      <c r="W734" s="194"/>
      <c r="X734" s="194"/>
      <c r="Y734" s="194"/>
      <c r="Z734" s="194"/>
      <c r="AA734" s="194"/>
      <c r="AB734" s="194"/>
      <c r="AC734" s="194"/>
      <c r="AD734" s="194"/>
      <c r="AE734" s="194"/>
      <c r="AF734" s="194"/>
      <c r="AG734" s="194"/>
      <c r="AH734" s="194"/>
      <c r="AI734" s="194"/>
      <c r="AJ734" s="194"/>
      <c r="AK734" s="194"/>
      <c r="AL734" s="194"/>
      <c r="AM734" s="194"/>
      <c r="AN734" s="194"/>
      <c r="AO734" s="194"/>
      <c r="AP734" s="194"/>
      <c r="AQ734" s="194"/>
      <c r="AR734" s="194"/>
      <c r="AS734" s="194"/>
      <c r="AT734" s="194"/>
      <c r="AU734" s="194"/>
      <c r="AV734" s="194"/>
      <c r="AW734" s="194"/>
      <c r="AX734" s="194"/>
      <c r="AY734" s="194"/>
      <c r="AZ734" s="194"/>
    </row>
    <row r="735" spans="1:52" s="36" customFormat="1" ht="18.5" x14ac:dyDescent="0.45">
      <c r="A735" s="86" t="s">
        <v>256</v>
      </c>
      <c r="B735" s="197" t="s">
        <v>256</v>
      </c>
      <c r="C735" s="37"/>
      <c r="D735" s="37"/>
      <c r="E735" s="49" t="str">
        <f>E501</f>
        <v>Zinc</v>
      </c>
      <c r="F735" s="50"/>
      <c r="G735" s="205">
        <f>E513</f>
        <v>0</v>
      </c>
      <c r="H735" s="51" t="str">
        <f>F513</f>
        <v>ml per day</v>
      </c>
      <c r="I735" s="51" t="str">
        <f>G513</f>
        <v>for</v>
      </c>
      <c r="J735" s="202">
        <f>H513</f>
        <v>0</v>
      </c>
      <c r="K735" s="51" t="str">
        <f>I513</f>
        <v>day(s)</v>
      </c>
      <c r="L735" s="44"/>
      <c r="M735" s="44"/>
      <c r="N735" s="194"/>
      <c r="O735" s="194"/>
      <c r="P735" s="194"/>
      <c r="Q735" s="194"/>
      <c r="R735" s="194"/>
      <c r="S735" s="194"/>
      <c r="T735" s="194"/>
      <c r="U735" s="194"/>
      <c r="V735" s="194"/>
      <c r="W735" s="194"/>
      <c r="X735" s="194"/>
      <c r="Y735" s="194"/>
      <c r="Z735" s="194"/>
      <c r="AA735" s="194"/>
      <c r="AB735" s="194"/>
      <c r="AC735" s="194"/>
      <c r="AD735" s="194"/>
      <c r="AE735" s="194"/>
      <c r="AF735" s="194"/>
      <c r="AG735" s="194"/>
      <c r="AH735" s="194"/>
      <c r="AI735" s="194"/>
      <c r="AJ735" s="194"/>
      <c r="AK735" s="194"/>
      <c r="AL735" s="194"/>
      <c r="AM735" s="194"/>
      <c r="AN735" s="194"/>
      <c r="AO735" s="194"/>
      <c r="AP735" s="194"/>
      <c r="AQ735" s="194"/>
      <c r="AR735" s="194"/>
      <c r="AS735" s="194"/>
      <c r="AT735" s="194"/>
      <c r="AU735" s="194"/>
      <c r="AV735" s="194"/>
      <c r="AW735" s="194"/>
      <c r="AX735" s="194"/>
      <c r="AY735" s="194"/>
      <c r="AZ735" s="194"/>
    </row>
    <row r="736" spans="1:52" s="36" customFormat="1" ht="18.5" x14ac:dyDescent="0.45">
      <c r="A736" s="86" t="s">
        <v>256</v>
      </c>
      <c r="B736" s="197" t="s">
        <v>256</v>
      </c>
      <c r="C736" s="37"/>
      <c r="D736" s="37"/>
      <c r="E736" s="57"/>
      <c r="F736" s="43"/>
      <c r="G736" s="58"/>
      <c r="H736" s="58"/>
      <c r="I736" s="58"/>
      <c r="J736" s="58"/>
      <c r="K736" s="58"/>
      <c r="L736" s="44"/>
      <c r="M736" s="44"/>
      <c r="N736" s="194"/>
      <c r="O736" s="194"/>
      <c r="P736" s="194"/>
      <c r="Q736" s="194"/>
      <c r="R736" s="194"/>
      <c r="S736" s="194"/>
      <c r="T736" s="194"/>
      <c r="U736" s="194"/>
      <c r="V736" s="194"/>
      <c r="W736" s="194"/>
      <c r="X736" s="194"/>
      <c r="Y736" s="194"/>
      <c r="Z736" s="194"/>
      <c r="AA736" s="194"/>
      <c r="AB736" s="194"/>
      <c r="AC736" s="194"/>
      <c r="AD736" s="194"/>
      <c r="AE736" s="194"/>
      <c r="AF736" s="194"/>
      <c r="AG736" s="194"/>
      <c r="AH736" s="194"/>
      <c r="AI736" s="194"/>
      <c r="AJ736" s="194"/>
      <c r="AK736" s="194"/>
      <c r="AL736" s="194"/>
      <c r="AM736" s="194"/>
      <c r="AN736" s="194"/>
      <c r="AO736" s="194"/>
      <c r="AP736" s="194"/>
      <c r="AQ736" s="194"/>
      <c r="AR736" s="194"/>
      <c r="AS736" s="194"/>
      <c r="AT736" s="194"/>
      <c r="AU736" s="194"/>
      <c r="AV736" s="194"/>
      <c r="AW736" s="194"/>
      <c r="AX736" s="194"/>
      <c r="AY736" s="194"/>
      <c r="AZ736" s="194"/>
    </row>
    <row r="737" spans="1:52" s="36" customFormat="1" ht="15" thickBot="1" x14ac:dyDescent="0.4">
      <c r="A737" s="87" t="s">
        <v>256</v>
      </c>
      <c r="B737" s="197" t="s">
        <v>256</v>
      </c>
      <c r="C737" s="37"/>
      <c r="D737" s="73"/>
      <c r="E737" s="74"/>
      <c r="F737" s="74"/>
      <c r="G737" s="74"/>
      <c r="H737" s="74"/>
      <c r="I737" s="74"/>
      <c r="J737" s="74"/>
      <c r="K737" s="74"/>
      <c r="L737" s="75"/>
      <c r="M737" s="44"/>
      <c r="N737" s="194"/>
      <c r="O737" s="195"/>
      <c r="P737" s="195"/>
      <c r="Q737" s="195"/>
      <c r="R737" s="195"/>
      <c r="S737" s="195"/>
      <c r="T737" s="195"/>
      <c r="U737" s="195"/>
      <c r="V737" s="194"/>
      <c r="W737" s="194"/>
      <c r="X737" s="196"/>
      <c r="Y737" s="194"/>
      <c r="Z737" s="194"/>
      <c r="AA737" s="194"/>
      <c r="AB737" s="194"/>
      <c r="AC737" s="194"/>
      <c r="AD737" s="194"/>
      <c r="AE737" s="194"/>
      <c r="AF737" s="194"/>
      <c r="AG737" s="194"/>
      <c r="AH737" s="194"/>
      <c r="AI737" s="194"/>
      <c r="AJ737" s="194"/>
      <c r="AK737" s="194"/>
      <c r="AL737" s="194"/>
      <c r="AM737" s="194"/>
      <c r="AN737" s="194"/>
      <c r="AO737" s="194"/>
      <c r="AP737" s="194"/>
      <c r="AQ737" s="194"/>
      <c r="AR737" s="194"/>
      <c r="AS737" s="194"/>
      <c r="AT737" s="194"/>
      <c r="AU737" s="194"/>
      <c r="AV737" s="194"/>
      <c r="AW737" s="194"/>
      <c r="AX737" s="194"/>
      <c r="AY737" s="194"/>
      <c r="AZ737" s="194"/>
    </row>
    <row r="738" spans="1:52" s="36" customFormat="1" ht="15" thickBot="1" x14ac:dyDescent="0.4">
      <c r="A738" s="85" t="s">
        <v>256</v>
      </c>
      <c r="B738" s="197" t="s">
        <v>256</v>
      </c>
      <c r="C738" s="37"/>
      <c r="D738" s="43"/>
      <c r="E738" s="43"/>
      <c r="F738" s="43"/>
      <c r="G738" s="43"/>
      <c r="H738" s="43"/>
      <c r="I738" s="43"/>
      <c r="J738" s="43"/>
      <c r="K738" s="43"/>
      <c r="L738" s="43"/>
      <c r="M738" s="4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4"/>
      <c r="AM738" s="194"/>
      <c r="AN738" s="194"/>
      <c r="AO738" s="194"/>
      <c r="AP738" s="194"/>
      <c r="AQ738" s="194"/>
      <c r="AR738" s="194"/>
      <c r="AS738" s="194"/>
      <c r="AT738" s="194"/>
      <c r="AU738" s="194"/>
      <c r="AV738" s="194"/>
      <c r="AW738" s="194"/>
      <c r="AX738" s="194"/>
      <c r="AY738" s="194"/>
      <c r="AZ738" s="194"/>
    </row>
    <row r="739" spans="1:52" s="36" customFormat="1" ht="28.25" customHeight="1" thickBot="1" x14ac:dyDescent="0.5">
      <c r="A739" s="85" t="s">
        <v>256</v>
      </c>
      <c r="B739" s="197" t="s">
        <v>256</v>
      </c>
      <c r="C739" s="37"/>
      <c r="D739" s="211" t="s">
        <v>221</v>
      </c>
      <c r="E739" s="38"/>
      <c r="F739" s="38"/>
      <c r="G739" s="38"/>
      <c r="H739" s="38"/>
      <c r="I739" s="38"/>
      <c r="J739" s="39"/>
      <c r="K739" s="40"/>
      <c r="L739" s="40"/>
      <c r="M739" s="41"/>
      <c r="N739" s="42"/>
      <c r="O739" s="194"/>
      <c r="P739" s="194"/>
      <c r="Q739" s="194"/>
      <c r="R739" s="194"/>
      <c r="S739" s="194"/>
      <c r="T739" s="194"/>
      <c r="U739" s="194"/>
      <c r="V739" s="194"/>
      <c r="W739" s="194"/>
      <c r="X739" s="194"/>
      <c r="Y739" s="194"/>
      <c r="Z739" s="194"/>
      <c r="AA739" s="194"/>
      <c r="AB739" s="194"/>
      <c r="AC739" s="194"/>
      <c r="AD739" s="194"/>
      <c r="AE739" s="194"/>
      <c r="AF739" s="194"/>
      <c r="AG739" s="194"/>
      <c r="AH739" s="194"/>
      <c r="AI739" s="194"/>
      <c r="AJ739" s="194"/>
      <c r="AK739" s="194"/>
      <c r="AL739" s="194"/>
      <c r="AM739" s="194"/>
      <c r="AN739" s="194"/>
      <c r="AO739" s="194"/>
      <c r="AP739" s="194"/>
      <c r="AQ739" s="194"/>
      <c r="AR739" s="194"/>
      <c r="AS739" s="194"/>
      <c r="AT739" s="194"/>
      <c r="AU739" s="194"/>
      <c r="AV739" s="194"/>
      <c r="AW739" s="194"/>
      <c r="AX739" s="194"/>
      <c r="AY739" s="194"/>
      <c r="AZ739" s="194"/>
    </row>
    <row r="740" spans="1:52" s="36" customFormat="1" ht="15" thickBot="1" x14ac:dyDescent="0.4">
      <c r="A740" s="85" t="s">
        <v>256</v>
      </c>
      <c r="B740" s="197" t="s">
        <v>256</v>
      </c>
      <c r="C740" s="37"/>
      <c r="D740" s="43"/>
      <c r="E740" s="43"/>
      <c r="F740" s="43"/>
      <c r="G740" s="43"/>
      <c r="H740" s="43"/>
      <c r="I740" s="43"/>
      <c r="J740" s="43"/>
      <c r="K740" s="43"/>
      <c r="L740" s="43"/>
      <c r="M740" s="44"/>
      <c r="N740" s="194"/>
      <c r="O740" s="194"/>
      <c r="P740" s="194"/>
      <c r="Q740" s="194"/>
      <c r="R740" s="194"/>
      <c r="S740" s="194"/>
      <c r="T740" s="194"/>
      <c r="U740" s="194"/>
      <c r="V740" s="194"/>
      <c r="W740" s="194"/>
      <c r="X740" s="194"/>
      <c r="Y740" s="194"/>
      <c r="Z740" s="194"/>
      <c r="AA740" s="194"/>
      <c r="AB740" s="194"/>
      <c r="AC740" s="194"/>
      <c r="AD740" s="194"/>
      <c r="AE740" s="194"/>
      <c r="AF740" s="194"/>
      <c r="AG740" s="194"/>
      <c r="AH740" s="194"/>
      <c r="AI740" s="194"/>
      <c r="AJ740" s="194"/>
      <c r="AK740" s="194"/>
      <c r="AL740" s="194"/>
      <c r="AM740" s="194"/>
      <c r="AN740" s="194"/>
      <c r="AO740" s="194"/>
      <c r="AP740" s="194"/>
      <c r="AQ740" s="194"/>
      <c r="AR740" s="194"/>
      <c r="AS740" s="194"/>
      <c r="AT740" s="194"/>
      <c r="AU740" s="194"/>
      <c r="AV740" s="194"/>
      <c r="AW740" s="194"/>
      <c r="AX740" s="194"/>
      <c r="AY740" s="194"/>
      <c r="AZ740" s="194"/>
    </row>
    <row r="741" spans="1:52" s="36" customFormat="1" ht="8.4" customHeight="1" x14ac:dyDescent="0.35">
      <c r="A741" s="85" t="s">
        <v>256</v>
      </c>
      <c r="B741" s="197" t="s">
        <v>256</v>
      </c>
      <c r="C741" s="37"/>
      <c r="D741" s="33"/>
      <c r="E741" s="34"/>
      <c r="F741" s="34"/>
      <c r="G741" s="34"/>
      <c r="H741" s="34"/>
      <c r="I741" s="34"/>
      <c r="J741" s="34"/>
      <c r="K741" s="34"/>
      <c r="L741" s="35"/>
      <c r="M741" s="44"/>
      <c r="N741" s="194"/>
      <c r="O741" s="194"/>
      <c r="P741" s="194"/>
      <c r="Q741" s="194"/>
      <c r="R741" s="194"/>
      <c r="S741" s="194"/>
      <c r="T741" s="194"/>
      <c r="U741" s="194"/>
      <c r="V741" s="194"/>
      <c r="W741" s="194"/>
      <c r="X741" s="194"/>
      <c r="Y741" s="194"/>
      <c r="Z741" s="194"/>
      <c r="AA741" s="194"/>
      <c r="AB741" s="194"/>
      <c r="AC741" s="194"/>
      <c r="AD741" s="194"/>
      <c r="AE741" s="194"/>
      <c r="AF741" s="194"/>
      <c r="AG741" s="194"/>
      <c r="AH741" s="194"/>
      <c r="AI741" s="194"/>
      <c r="AJ741" s="194"/>
      <c r="AK741" s="194"/>
      <c r="AL741" s="194"/>
      <c r="AM741" s="194"/>
      <c r="AN741" s="194"/>
      <c r="AO741" s="194"/>
      <c r="AP741" s="194"/>
      <c r="AQ741" s="194"/>
      <c r="AR741" s="194"/>
      <c r="AS741" s="194"/>
      <c r="AT741" s="194"/>
      <c r="AU741" s="194"/>
      <c r="AV741" s="194"/>
      <c r="AW741" s="194"/>
      <c r="AX741" s="194"/>
      <c r="AY741" s="194"/>
      <c r="AZ741" s="194"/>
    </row>
    <row r="742" spans="1:52" s="36" customFormat="1" ht="18.5" x14ac:dyDescent="0.45">
      <c r="A742" s="86" t="s">
        <v>256</v>
      </c>
      <c r="B742" s="197" t="s">
        <v>256</v>
      </c>
      <c r="C742" s="37"/>
      <c r="D742" s="37"/>
      <c r="E742" s="53" t="str">
        <f>E452</f>
        <v>Selenium</v>
      </c>
      <c r="F742" s="54"/>
      <c r="G742" s="207">
        <f>E463</f>
        <v>0</v>
      </c>
      <c r="H742" s="66" t="str">
        <f>F463</f>
        <v>ml per day</v>
      </c>
      <c r="I742" s="66"/>
      <c r="J742" s="67" t="s">
        <v>401</v>
      </c>
      <c r="K742" s="65"/>
      <c r="L742" s="64"/>
      <c r="M742" s="4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4"/>
      <c r="AM742" s="194"/>
      <c r="AN742" s="194"/>
      <c r="AO742" s="194"/>
      <c r="AP742" s="194"/>
      <c r="AQ742" s="194"/>
      <c r="AR742" s="194"/>
      <c r="AS742" s="194"/>
      <c r="AT742" s="194"/>
      <c r="AU742" s="194"/>
      <c r="AV742" s="194"/>
      <c r="AW742" s="194"/>
      <c r="AX742" s="194"/>
      <c r="AY742" s="194"/>
      <c r="AZ742" s="194"/>
    </row>
    <row r="743" spans="1:52" s="36" customFormat="1" ht="18.5" x14ac:dyDescent="0.45">
      <c r="A743" s="86" t="s">
        <v>256</v>
      </c>
      <c r="B743" s="197" t="s">
        <v>256</v>
      </c>
      <c r="C743" s="37"/>
      <c r="D743" s="37"/>
      <c r="E743" s="45"/>
      <c r="F743" s="46"/>
      <c r="G743" s="208">
        <f>E470</f>
        <v>0</v>
      </c>
      <c r="H743" s="70" t="str">
        <f>F470</f>
        <v>ml per day</v>
      </c>
      <c r="I743" s="70"/>
      <c r="J743" s="71" t="s">
        <v>402</v>
      </c>
      <c r="K743" s="69"/>
      <c r="L743" s="64"/>
      <c r="M743" s="4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c r="AJ743" s="194"/>
      <c r="AK743" s="194"/>
      <c r="AL743" s="194"/>
      <c r="AM743" s="194"/>
      <c r="AN743" s="194"/>
      <c r="AO743" s="194"/>
      <c r="AP743" s="194"/>
      <c r="AQ743" s="194"/>
      <c r="AR743" s="194"/>
      <c r="AS743" s="194"/>
      <c r="AT743" s="194"/>
      <c r="AU743" s="194"/>
      <c r="AV743" s="194"/>
      <c r="AW743" s="194"/>
      <c r="AX743" s="194"/>
      <c r="AY743" s="194"/>
      <c r="AZ743" s="194"/>
    </row>
    <row r="744" spans="1:52" s="36" customFormat="1" ht="18.5" x14ac:dyDescent="0.45">
      <c r="A744" s="85" t="s">
        <v>256</v>
      </c>
      <c r="B744" s="197" t="s">
        <v>256</v>
      </c>
      <c r="C744" s="37"/>
      <c r="D744" s="37"/>
      <c r="E744" s="45" t="s">
        <v>222</v>
      </c>
      <c r="F744" s="46"/>
      <c r="G744" s="47" t="s">
        <v>223</v>
      </c>
      <c r="H744" s="47"/>
      <c r="I744" s="47"/>
      <c r="J744" s="47"/>
      <c r="K744" s="47"/>
      <c r="L744" s="44"/>
      <c r="M744" s="44"/>
      <c r="N744" s="194"/>
      <c r="O744" s="194"/>
      <c r="P744" s="194"/>
      <c r="Q744" s="194"/>
      <c r="R744" s="194"/>
      <c r="S744" s="194"/>
      <c r="T744" s="194"/>
      <c r="U744" s="194"/>
      <c r="V744" s="194"/>
      <c r="W744" s="194"/>
      <c r="X744" s="194"/>
      <c r="Y744" s="194"/>
      <c r="Z744" s="194"/>
      <c r="AA744" s="194"/>
      <c r="AB744" s="194"/>
      <c r="AC744" s="194"/>
      <c r="AD744" s="194"/>
      <c r="AE744" s="194"/>
      <c r="AF744" s="194"/>
      <c r="AG744" s="194"/>
      <c r="AH744" s="194"/>
      <c r="AI744" s="194"/>
      <c r="AJ744" s="194"/>
      <c r="AK744" s="194"/>
      <c r="AL744" s="194"/>
      <c r="AM744" s="194"/>
      <c r="AN744" s="194"/>
      <c r="AO744" s="194"/>
      <c r="AP744" s="194"/>
      <c r="AQ744" s="194"/>
      <c r="AR744" s="194"/>
      <c r="AS744" s="194"/>
      <c r="AT744" s="194"/>
      <c r="AU744" s="194"/>
      <c r="AV744" s="194"/>
      <c r="AW744" s="194"/>
      <c r="AX744" s="194"/>
      <c r="AY744" s="194"/>
      <c r="AZ744" s="194"/>
    </row>
    <row r="745" spans="1:52" s="36" customFormat="1" ht="18.5" x14ac:dyDescent="0.45">
      <c r="A745" s="85" t="s">
        <v>256</v>
      </c>
      <c r="B745" s="197" t="s">
        <v>256</v>
      </c>
      <c r="C745" s="37"/>
      <c r="D745" s="37"/>
      <c r="E745" s="49" t="s">
        <v>224</v>
      </c>
      <c r="F745" s="50"/>
      <c r="G745" s="51" t="s">
        <v>225</v>
      </c>
      <c r="H745" s="51"/>
      <c r="I745" s="51"/>
      <c r="J745" s="51"/>
      <c r="K745" s="51" t="s">
        <v>228</v>
      </c>
      <c r="L745" s="44"/>
      <c r="M745" s="44"/>
      <c r="N745" s="194"/>
      <c r="O745" s="194"/>
      <c r="P745" s="194"/>
      <c r="Q745" s="194"/>
      <c r="R745" s="194"/>
      <c r="S745" s="194"/>
      <c r="T745" s="194"/>
      <c r="U745" s="194"/>
      <c r="V745" s="194"/>
      <c r="W745" s="194"/>
      <c r="X745" s="194"/>
      <c r="Y745" s="194"/>
      <c r="Z745" s="194"/>
      <c r="AA745" s="194"/>
      <c r="AB745" s="194"/>
      <c r="AC745" s="194"/>
      <c r="AD745" s="194"/>
      <c r="AE745" s="194"/>
      <c r="AF745" s="194"/>
      <c r="AG745" s="194"/>
      <c r="AH745" s="194"/>
      <c r="AI745" s="194"/>
      <c r="AJ745" s="194"/>
      <c r="AK745" s="194"/>
      <c r="AL745" s="194"/>
      <c r="AM745" s="194"/>
      <c r="AN745" s="194"/>
      <c r="AO745" s="194"/>
      <c r="AP745" s="194"/>
      <c r="AQ745" s="194"/>
      <c r="AR745" s="194"/>
      <c r="AS745" s="194"/>
      <c r="AT745" s="194"/>
      <c r="AU745" s="194"/>
      <c r="AV745" s="194"/>
      <c r="AW745" s="194"/>
      <c r="AX745" s="194"/>
      <c r="AY745" s="194"/>
      <c r="AZ745" s="194"/>
    </row>
    <row r="746" spans="1:52" s="36" customFormat="1" ht="18.5" x14ac:dyDescent="0.45">
      <c r="A746" s="85" t="s">
        <v>257</v>
      </c>
      <c r="B746" s="197" t="s">
        <v>256</v>
      </c>
      <c r="C746" s="37"/>
      <c r="D746" s="37"/>
      <c r="E746" s="49" t="s">
        <v>227</v>
      </c>
      <c r="F746" s="50"/>
      <c r="G746" s="51" t="s">
        <v>226</v>
      </c>
      <c r="H746" s="51"/>
      <c r="I746" s="51"/>
      <c r="J746" s="51"/>
      <c r="K746" s="51"/>
      <c r="L746" s="44"/>
      <c r="M746" s="44"/>
      <c r="N746" s="194"/>
      <c r="O746" s="194"/>
      <c r="P746" s="194"/>
      <c r="Q746" s="194"/>
      <c r="R746" s="194"/>
      <c r="S746" s="194"/>
      <c r="T746" s="194"/>
      <c r="U746" s="194"/>
      <c r="V746" s="194"/>
      <c r="W746" s="194"/>
      <c r="X746" s="194"/>
      <c r="Y746" s="194"/>
      <c r="Z746" s="194"/>
      <c r="AA746" s="194"/>
      <c r="AB746" s="194"/>
      <c r="AC746" s="194"/>
      <c r="AD746" s="194"/>
      <c r="AE746" s="194"/>
      <c r="AF746" s="194"/>
      <c r="AG746" s="194"/>
      <c r="AH746" s="194"/>
      <c r="AI746" s="194"/>
      <c r="AJ746" s="194"/>
      <c r="AK746" s="194"/>
      <c r="AL746" s="194"/>
      <c r="AM746" s="194"/>
      <c r="AN746" s="194"/>
      <c r="AO746" s="194"/>
      <c r="AP746" s="194"/>
      <c r="AQ746" s="194"/>
      <c r="AR746" s="194"/>
      <c r="AS746" s="194"/>
      <c r="AT746" s="194"/>
      <c r="AU746" s="194"/>
      <c r="AV746" s="194"/>
      <c r="AW746" s="194"/>
      <c r="AX746" s="194"/>
      <c r="AY746" s="194"/>
      <c r="AZ746" s="194"/>
    </row>
    <row r="747" spans="1:52" s="36" customFormat="1" ht="18.5" x14ac:dyDescent="0.45">
      <c r="A747" s="86" t="s">
        <v>256</v>
      </c>
      <c r="B747" s="197" t="s">
        <v>256</v>
      </c>
      <c r="C747" s="37"/>
      <c r="D747" s="37"/>
      <c r="E747" s="57"/>
      <c r="F747" s="43"/>
      <c r="G747" s="58"/>
      <c r="H747" s="58"/>
      <c r="I747" s="58"/>
      <c r="J747" s="58"/>
      <c r="K747" s="58"/>
      <c r="L747" s="44"/>
      <c r="M747" s="44"/>
      <c r="N747" s="194"/>
      <c r="O747" s="194"/>
      <c r="P747" s="194"/>
      <c r="Q747" s="194"/>
      <c r="R747" s="194"/>
      <c r="S747" s="194"/>
      <c r="T747" s="194"/>
      <c r="U747" s="194"/>
      <c r="V747" s="194"/>
      <c r="W747" s="194"/>
      <c r="X747" s="194"/>
      <c r="Y747" s="194"/>
      <c r="Z747" s="194"/>
      <c r="AA747" s="194"/>
      <c r="AB747" s="194"/>
      <c r="AC747" s="194"/>
      <c r="AD747" s="194"/>
      <c r="AE747" s="194"/>
      <c r="AF747" s="194"/>
      <c r="AG747" s="194"/>
      <c r="AH747" s="194"/>
      <c r="AI747" s="194"/>
      <c r="AJ747" s="194"/>
      <c r="AK747" s="194"/>
      <c r="AL747" s="194"/>
      <c r="AM747" s="194"/>
      <c r="AN747" s="194"/>
      <c r="AO747" s="194"/>
      <c r="AP747" s="194"/>
      <c r="AQ747" s="194"/>
      <c r="AR747" s="194"/>
      <c r="AS747" s="194"/>
      <c r="AT747" s="194"/>
      <c r="AU747" s="194"/>
      <c r="AV747" s="194"/>
      <c r="AW747" s="194"/>
      <c r="AX747" s="194"/>
      <c r="AY747" s="194"/>
      <c r="AZ747" s="194"/>
    </row>
    <row r="748" spans="1:52" s="36" customFormat="1" ht="15" thickBot="1" x14ac:dyDescent="0.4">
      <c r="A748" s="87" t="s">
        <v>256</v>
      </c>
      <c r="B748" s="197" t="s">
        <v>256</v>
      </c>
      <c r="C748" s="37"/>
      <c r="D748" s="73"/>
      <c r="E748" s="74"/>
      <c r="F748" s="74"/>
      <c r="G748" s="74"/>
      <c r="H748" s="74"/>
      <c r="I748" s="74"/>
      <c r="J748" s="74"/>
      <c r="K748" s="74"/>
      <c r="L748" s="75"/>
      <c r="M748" s="44"/>
      <c r="N748" s="194"/>
      <c r="O748" s="195"/>
      <c r="P748" s="195"/>
      <c r="Q748" s="195"/>
      <c r="R748" s="195"/>
      <c r="S748" s="195"/>
      <c r="T748" s="195"/>
      <c r="U748" s="195"/>
      <c r="V748" s="194"/>
      <c r="W748" s="194"/>
      <c r="X748" s="196"/>
      <c r="Y748" s="194"/>
      <c r="Z748" s="194"/>
      <c r="AA748" s="194"/>
      <c r="AB748" s="194"/>
      <c r="AC748" s="194"/>
      <c r="AD748" s="194"/>
      <c r="AE748" s="194"/>
      <c r="AF748" s="194"/>
      <c r="AG748" s="194"/>
      <c r="AH748" s="194"/>
      <c r="AI748" s="194"/>
      <c r="AJ748" s="194"/>
      <c r="AK748" s="194"/>
      <c r="AL748" s="194"/>
      <c r="AM748" s="194"/>
      <c r="AN748" s="194"/>
      <c r="AO748" s="194"/>
      <c r="AP748" s="194"/>
      <c r="AQ748" s="194"/>
      <c r="AR748" s="194"/>
      <c r="AS748" s="194"/>
      <c r="AT748" s="194"/>
      <c r="AU748" s="194"/>
      <c r="AV748" s="194"/>
      <c r="AW748" s="194"/>
      <c r="AX748" s="194"/>
      <c r="AY748" s="194"/>
      <c r="AZ748" s="194"/>
    </row>
    <row r="749" spans="1:52" s="36" customFormat="1" x14ac:dyDescent="0.35">
      <c r="A749" s="85" t="s">
        <v>256</v>
      </c>
      <c r="B749" s="197" t="s">
        <v>256</v>
      </c>
      <c r="C749" s="37"/>
      <c r="D749" s="43"/>
      <c r="E749" s="43"/>
      <c r="F749" s="43"/>
      <c r="G749" s="43"/>
      <c r="H749" s="43"/>
      <c r="I749" s="43"/>
      <c r="J749" s="43"/>
      <c r="K749" s="43"/>
      <c r="L749" s="43"/>
      <c r="M749" s="44"/>
      <c r="N749" s="194"/>
      <c r="O749" s="194"/>
      <c r="P749" s="194"/>
      <c r="Q749" s="194"/>
      <c r="R749" s="194"/>
      <c r="S749" s="194"/>
      <c r="T749" s="194"/>
      <c r="U749" s="194"/>
      <c r="V749" s="194"/>
      <c r="W749" s="194"/>
      <c r="X749" s="194"/>
      <c r="Y749" s="194"/>
      <c r="Z749" s="194"/>
      <c r="AA749" s="194"/>
      <c r="AB749" s="194"/>
      <c r="AC749" s="194"/>
      <c r="AD749" s="194"/>
      <c r="AE749" s="194"/>
      <c r="AF749" s="194"/>
      <c r="AG749" s="194"/>
      <c r="AH749" s="194"/>
      <c r="AI749" s="194"/>
      <c r="AJ749" s="194"/>
      <c r="AK749" s="194"/>
      <c r="AL749" s="194"/>
      <c r="AM749" s="194"/>
      <c r="AN749" s="194"/>
      <c r="AO749" s="194"/>
      <c r="AP749" s="194"/>
      <c r="AQ749" s="194"/>
      <c r="AR749" s="194"/>
      <c r="AS749" s="194"/>
      <c r="AT749" s="194"/>
      <c r="AU749" s="194"/>
      <c r="AV749" s="194"/>
      <c r="AW749" s="194"/>
      <c r="AX749" s="194"/>
      <c r="AY749" s="194"/>
      <c r="AZ749" s="194"/>
    </row>
    <row r="750" spans="1:52" s="36" customFormat="1" ht="15" thickBot="1" x14ac:dyDescent="0.4">
      <c r="A750" s="87" t="s">
        <v>256</v>
      </c>
      <c r="B750" s="197" t="s">
        <v>256</v>
      </c>
      <c r="C750" s="73"/>
      <c r="D750" s="74"/>
      <c r="E750" s="74"/>
      <c r="F750" s="74"/>
      <c r="G750" s="74"/>
      <c r="H750" s="74"/>
      <c r="I750" s="74"/>
      <c r="J750" s="74"/>
      <c r="K750" s="74"/>
      <c r="L750" s="74"/>
      <c r="M750" s="75"/>
      <c r="N750" s="194"/>
      <c r="O750" s="194"/>
      <c r="P750" s="194"/>
      <c r="Q750" s="194"/>
      <c r="R750" s="194"/>
      <c r="S750" s="194"/>
      <c r="T750" s="194"/>
      <c r="U750" s="194"/>
      <c r="V750" s="194"/>
      <c r="W750" s="194"/>
      <c r="X750" s="194"/>
      <c r="Y750" s="194"/>
      <c r="Z750" s="194"/>
      <c r="AA750" s="194"/>
      <c r="AB750" s="194"/>
      <c r="AC750" s="194"/>
      <c r="AD750" s="194"/>
      <c r="AE750" s="194"/>
      <c r="AF750" s="194"/>
      <c r="AG750" s="194"/>
      <c r="AH750" s="194"/>
      <c r="AI750" s="194"/>
      <c r="AJ750" s="194"/>
      <c r="AK750" s="194"/>
      <c r="AL750" s="194"/>
      <c r="AM750" s="194"/>
      <c r="AN750" s="194"/>
      <c r="AO750" s="194"/>
      <c r="AP750" s="194"/>
      <c r="AQ750" s="194"/>
      <c r="AR750" s="194"/>
      <c r="AS750" s="194"/>
      <c r="AT750" s="194"/>
      <c r="AU750" s="194"/>
      <c r="AV750" s="194"/>
      <c r="AW750" s="194"/>
      <c r="AX750" s="194"/>
      <c r="AY750" s="194"/>
      <c r="AZ750" s="194"/>
    </row>
    <row r="751" spans="1:52" s="72" customFormat="1" ht="7.25" customHeight="1" thickBot="1" x14ac:dyDescent="0.4">
      <c r="A751" s="86" t="s">
        <v>256</v>
      </c>
      <c r="B751" s="197" t="s">
        <v>256</v>
      </c>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86"/>
      <c r="AJ751" s="186"/>
      <c r="AK751" s="186"/>
      <c r="AL751" s="186"/>
      <c r="AM751" s="186"/>
      <c r="AN751" s="186"/>
      <c r="AO751" s="186"/>
      <c r="AP751" s="186"/>
      <c r="AQ751" s="186"/>
      <c r="AR751" s="186"/>
      <c r="AS751" s="186"/>
      <c r="AT751" s="186"/>
      <c r="AU751" s="186"/>
      <c r="AV751" s="186"/>
      <c r="AW751" s="186"/>
      <c r="AX751" s="186"/>
      <c r="AY751" s="186"/>
      <c r="AZ751" s="186"/>
    </row>
    <row r="752" spans="1:52" s="36" customFormat="1" ht="15" thickBot="1" x14ac:dyDescent="0.4">
      <c r="A752" s="85" t="s">
        <v>256</v>
      </c>
      <c r="B752" s="197" t="s">
        <v>256</v>
      </c>
      <c r="C752" s="33"/>
      <c r="D752" s="34"/>
      <c r="E752" s="34"/>
      <c r="F752" s="34"/>
      <c r="G752" s="34"/>
      <c r="H752" s="34"/>
      <c r="I752" s="34"/>
      <c r="J752" s="34"/>
      <c r="K752" s="34"/>
      <c r="L752" s="34"/>
      <c r="M752" s="35"/>
      <c r="N752" s="194"/>
      <c r="O752" s="194"/>
      <c r="P752" s="194"/>
      <c r="Q752" s="194"/>
      <c r="R752" s="194"/>
      <c r="S752" s="194"/>
      <c r="T752" s="194"/>
      <c r="U752" s="194"/>
      <c r="V752" s="194"/>
      <c r="W752" s="194"/>
      <c r="X752" s="194"/>
      <c r="Y752" s="194"/>
      <c r="Z752" s="194"/>
      <c r="AA752" s="194"/>
      <c r="AB752" s="194"/>
      <c r="AC752" s="194"/>
      <c r="AD752" s="194"/>
      <c r="AE752" s="194"/>
      <c r="AF752" s="194"/>
      <c r="AG752" s="194"/>
      <c r="AH752" s="194"/>
      <c r="AI752" s="194"/>
      <c r="AJ752" s="194"/>
      <c r="AK752" s="194"/>
      <c r="AL752" s="194"/>
      <c r="AM752" s="194"/>
      <c r="AN752" s="194"/>
      <c r="AO752" s="194"/>
      <c r="AP752" s="194"/>
      <c r="AQ752" s="194"/>
      <c r="AR752" s="194"/>
      <c r="AS752" s="194"/>
      <c r="AT752" s="194"/>
      <c r="AU752" s="194"/>
      <c r="AV752" s="194"/>
      <c r="AW752" s="194"/>
      <c r="AX752" s="194"/>
      <c r="AY752" s="194"/>
      <c r="AZ752" s="194"/>
    </row>
    <row r="753" spans="1:52" s="36" customFormat="1" ht="28.25" customHeight="1" thickBot="1" x14ac:dyDescent="0.5">
      <c r="A753" s="85" t="s">
        <v>256</v>
      </c>
      <c r="B753" s="197" t="s">
        <v>256</v>
      </c>
      <c r="C753" s="37"/>
      <c r="D753" s="211" t="s">
        <v>229</v>
      </c>
      <c r="E753" s="38"/>
      <c r="F753" s="38"/>
      <c r="G753" s="38"/>
      <c r="H753" s="38"/>
      <c r="I753" s="38"/>
      <c r="J753" s="39"/>
      <c r="K753" s="40"/>
      <c r="L753" s="40"/>
      <c r="M753" s="41"/>
      <c r="N753" s="42"/>
      <c r="O753" s="194"/>
      <c r="P753" s="194"/>
      <c r="Q753" s="194"/>
      <c r="R753" s="194"/>
      <c r="S753" s="194"/>
      <c r="T753" s="194"/>
      <c r="U753" s="194"/>
      <c r="V753" s="194"/>
      <c r="W753" s="194"/>
      <c r="X753" s="194"/>
      <c r="Y753" s="194"/>
      <c r="Z753" s="194"/>
      <c r="AA753" s="194"/>
      <c r="AB753" s="194"/>
      <c r="AC753" s="194"/>
      <c r="AD753" s="194"/>
      <c r="AE753" s="194"/>
      <c r="AF753" s="194"/>
      <c r="AG753" s="194"/>
      <c r="AH753" s="194"/>
      <c r="AI753" s="194"/>
      <c r="AJ753" s="194"/>
      <c r="AK753" s="194"/>
      <c r="AL753" s="194"/>
      <c r="AM753" s="194"/>
      <c r="AN753" s="194"/>
      <c r="AO753" s="194"/>
      <c r="AP753" s="194"/>
      <c r="AQ753" s="194"/>
      <c r="AR753" s="194"/>
      <c r="AS753" s="194"/>
      <c r="AT753" s="194"/>
      <c r="AU753" s="194"/>
      <c r="AV753" s="194"/>
      <c r="AW753" s="194"/>
      <c r="AX753" s="194"/>
      <c r="AY753" s="194"/>
      <c r="AZ753" s="194"/>
    </row>
    <row r="754" spans="1:52" s="36" customFormat="1" ht="15" thickBot="1" x14ac:dyDescent="0.4">
      <c r="A754" s="85" t="s">
        <v>256</v>
      </c>
      <c r="B754" s="197" t="s">
        <v>256</v>
      </c>
      <c r="C754" s="37"/>
      <c r="D754" s="43"/>
      <c r="E754" s="43"/>
      <c r="F754" s="43"/>
      <c r="G754" s="43"/>
      <c r="H754" s="43"/>
      <c r="I754" s="43"/>
      <c r="J754" s="43"/>
      <c r="K754" s="43"/>
      <c r="L754" s="43"/>
      <c r="M754" s="44"/>
      <c r="N754" s="194"/>
      <c r="O754" s="194"/>
      <c r="P754" s="194"/>
      <c r="Q754" s="194"/>
      <c r="R754" s="194"/>
      <c r="S754" s="194"/>
      <c r="T754" s="194"/>
      <c r="U754" s="194"/>
      <c r="V754" s="194"/>
      <c r="W754" s="194"/>
      <c r="X754" s="194"/>
      <c r="Y754" s="194"/>
      <c r="Z754" s="194"/>
      <c r="AA754" s="194"/>
      <c r="AB754" s="194"/>
      <c r="AC754" s="194" t="s">
        <v>405</v>
      </c>
      <c r="AD754" s="194"/>
      <c r="AE754" s="194"/>
      <c r="AF754" s="194"/>
      <c r="AG754" s="194"/>
      <c r="AH754" s="194"/>
      <c r="AI754" s="194"/>
      <c r="AJ754" s="194"/>
      <c r="AK754" s="194"/>
      <c r="AL754" s="194"/>
      <c r="AM754" s="194"/>
      <c r="AN754" s="194"/>
      <c r="AO754" s="194"/>
      <c r="AP754" s="194"/>
      <c r="AQ754" s="194"/>
      <c r="AR754" s="194"/>
      <c r="AS754" s="194"/>
      <c r="AT754" s="194"/>
      <c r="AU754" s="194"/>
      <c r="AV754" s="194"/>
      <c r="AW754" s="194"/>
      <c r="AX754" s="194"/>
      <c r="AY754" s="194"/>
      <c r="AZ754" s="194"/>
    </row>
    <row r="755" spans="1:52" s="36" customFormat="1" ht="8.4" customHeight="1" x14ac:dyDescent="0.35">
      <c r="A755" s="85" t="s">
        <v>256</v>
      </c>
      <c r="B755" s="197" t="s">
        <v>256</v>
      </c>
      <c r="C755" s="37"/>
      <c r="D755" s="33"/>
      <c r="E755" s="34"/>
      <c r="F755" s="34"/>
      <c r="G755" s="34"/>
      <c r="H755" s="34"/>
      <c r="I755" s="34"/>
      <c r="J755" s="34"/>
      <c r="K755" s="34"/>
      <c r="L755" s="35"/>
      <c r="M755" s="44"/>
      <c r="N755" s="194"/>
      <c r="O755" s="194"/>
      <c r="P755" s="194"/>
      <c r="Q755" s="194"/>
      <c r="R755" s="194"/>
      <c r="S755" s="194"/>
      <c r="T755" s="194"/>
      <c r="U755" s="194"/>
      <c r="V755" s="194"/>
      <c r="W755" s="194"/>
      <c r="X755" s="194"/>
      <c r="Y755" s="194"/>
      <c r="Z755" s="194"/>
      <c r="AA755" s="194"/>
      <c r="AB755" s="194"/>
      <c r="AC755" s="194"/>
      <c r="AD755" s="194"/>
      <c r="AE755" s="194"/>
      <c r="AF755" s="194"/>
      <c r="AG755" s="194"/>
      <c r="AH755" s="194"/>
      <c r="AI755" s="194"/>
      <c r="AJ755" s="194"/>
      <c r="AK755" s="194"/>
      <c r="AL755" s="194"/>
      <c r="AM755" s="194"/>
      <c r="AN755" s="194"/>
      <c r="AO755" s="194"/>
      <c r="AP755" s="194"/>
      <c r="AQ755" s="194"/>
      <c r="AR755" s="194"/>
      <c r="AS755" s="194"/>
      <c r="AT755" s="194"/>
      <c r="AU755" s="194"/>
      <c r="AV755" s="194"/>
      <c r="AW755" s="194"/>
      <c r="AX755" s="194"/>
      <c r="AY755" s="194"/>
      <c r="AZ755" s="194"/>
    </row>
    <row r="756" spans="1:52" s="36" customFormat="1" ht="18.5" x14ac:dyDescent="0.45">
      <c r="A756" s="85" t="s">
        <v>256</v>
      </c>
      <c r="B756" s="197" t="s">
        <v>256</v>
      </c>
      <c r="C756" s="37"/>
      <c r="D756" s="37"/>
      <c r="E756" s="45" t="s">
        <v>232</v>
      </c>
      <c r="F756" s="45"/>
      <c r="G756" s="45"/>
      <c r="H756" s="78" t="str">
        <f>IF(AND(G703=0),AC757,AC758)</f>
        <v>Not required</v>
      </c>
      <c r="I756" s="78"/>
      <c r="J756" s="78"/>
      <c r="K756" s="45"/>
      <c r="L756" s="44"/>
      <c r="M756" s="44"/>
      <c r="N756" s="194"/>
      <c r="O756" s="194"/>
      <c r="P756" s="194"/>
      <c r="Q756" s="194"/>
      <c r="R756" s="194"/>
      <c r="S756" s="194"/>
      <c r="T756" s="194"/>
      <c r="U756" s="194"/>
      <c r="V756" s="194"/>
      <c r="W756" s="194"/>
      <c r="X756" s="194"/>
      <c r="Y756" s="194"/>
      <c r="Z756" s="194"/>
      <c r="AA756" s="194"/>
      <c r="AB756" s="194"/>
      <c r="AC756" s="194" t="s">
        <v>237</v>
      </c>
      <c r="AD756" s="194"/>
      <c r="AE756" s="194"/>
      <c r="AF756" s="194"/>
      <c r="AG756" s="194"/>
      <c r="AH756" s="194"/>
      <c r="AI756" s="194"/>
      <c r="AJ756" s="194"/>
      <c r="AK756" s="194"/>
      <c r="AL756" s="194"/>
      <c r="AM756" s="194"/>
      <c r="AN756" s="194"/>
      <c r="AO756" s="194"/>
      <c r="AP756" s="194"/>
      <c r="AQ756" s="194"/>
      <c r="AR756" s="194"/>
      <c r="AS756" s="194"/>
      <c r="AT756" s="194"/>
      <c r="AU756" s="194"/>
      <c r="AV756" s="194"/>
      <c r="AW756" s="194"/>
      <c r="AX756" s="194"/>
      <c r="AY756" s="194"/>
      <c r="AZ756" s="194"/>
    </row>
    <row r="757" spans="1:52" s="36" customFormat="1" ht="18.5" x14ac:dyDescent="0.45">
      <c r="A757" s="85" t="s">
        <v>256</v>
      </c>
      <c r="B757" s="197" t="s">
        <v>256</v>
      </c>
      <c r="C757" s="37"/>
      <c r="D757" s="37"/>
      <c r="E757" s="45" t="s">
        <v>233</v>
      </c>
      <c r="F757" s="45"/>
      <c r="G757" s="45"/>
      <c r="H757" s="78" t="str">
        <f>IF(AND(G704=0),AC757,AC758)</f>
        <v>Not required</v>
      </c>
      <c r="I757" s="78"/>
      <c r="J757" s="78"/>
      <c r="K757" s="45"/>
      <c r="L757" s="44"/>
      <c r="M757" s="44"/>
      <c r="N757" s="194"/>
      <c r="O757" s="194"/>
      <c r="P757" s="194"/>
      <c r="Q757" s="194"/>
      <c r="R757" s="194"/>
      <c r="S757" s="194"/>
      <c r="T757" s="194"/>
      <c r="U757" s="194"/>
      <c r="V757" s="194"/>
      <c r="W757" s="194"/>
      <c r="X757" s="194"/>
      <c r="Y757" s="194"/>
      <c r="Z757" s="194"/>
      <c r="AA757" s="194"/>
      <c r="AB757" s="194"/>
      <c r="AC757" s="194" t="s">
        <v>230</v>
      </c>
      <c r="AD757" s="194"/>
      <c r="AE757" s="194"/>
      <c r="AF757" s="194"/>
      <c r="AG757" s="194"/>
      <c r="AH757" s="194"/>
      <c r="AI757" s="194"/>
      <c r="AJ757" s="194"/>
      <c r="AK757" s="194"/>
      <c r="AL757" s="194"/>
      <c r="AM757" s="194"/>
      <c r="AN757" s="194"/>
      <c r="AO757" s="194"/>
      <c r="AP757" s="194"/>
      <c r="AQ757" s="194"/>
      <c r="AR757" s="194"/>
      <c r="AS757" s="194"/>
      <c r="AT757" s="194"/>
      <c r="AU757" s="194"/>
      <c r="AV757" s="194"/>
      <c r="AW757" s="194"/>
      <c r="AX757" s="194"/>
      <c r="AY757" s="194"/>
      <c r="AZ757" s="194"/>
    </row>
    <row r="758" spans="1:52" s="36" customFormat="1" ht="18.5" x14ac:dyDescent="0.45">
      <c r="A758" s="86" t="s">
        <v>256</v>
      </c>
      <c r="B758" s="197" t="s">
        <v>256</v>
      </c>
      <c r="C758" s="37"/>
      <c r="D758" s="37"/>
      <c r="E758" s="45" t="s">
        <v>234</v>
      </c>
      <c r="F758" s="45"/>
      <c r="G758" s="45"/>
      <c r="H758" s="78" t="str">
        <f>IF(AND(G705=0),AC757,AC758)</f>
        <v>Not required</v>
      </c>
      <c r="I758" s="78"/>
      <c r="J758" s="78"/>
      <c r="K758" s="45"/>
      <c r="L758" s="44"/>
      <c r="M758" s="44"/>
      <c r="N758" s="194"/>
      <c r="O758" s="194"/>
      <c r="P758" s="194"/>
      <c r="Q758" s="194"/>
      <c r="R758" s="194"/>
      <c r="S758" s="194"/>
      <c r="T758" s="194"/>
      <c r="U758" s="194"/>
      <c r="V758" s="194"/>
      <c r="W758" s="194"/>
      <c r="X758" s="194"/>
      <c r="Y758" s="194"/>
      <c r="Z758" s="194"/>
      <c r="AA758" s="194"/>
      <c r="AB758" s="194"/>
      <c r="AC758" s="194" t="s">
        <v>231</v>
      </c>
      <c r="AD758" s="194"/>
      <c r="AE758" s="194"/>
      <c r="AF758" s="194"/>
      <c r="AG758" s="194"/>
      <c r="AH758" s="194"/>
      <c r="AI758" s="194"/>
      <c r="AJ758" s="194"/>
      <c r="AK758" s="194"/>
      <c r="AL758" s="194"/>
      <c r="AM758" s="194"/>
      <c r="AN758" s="194"/>
      <c r="AO758" s="194"/>
      <c r="AP758" s="194"/>
      <c r="AQ758" s="194"/>
      <c r="AR758" s="194"/>
      <c r="AS758" s="194"/>
      <c r="AT758" s="194"/>
      <c r="AU758" s="194"/>
      <c r="AV758" s="194"/>
      <c r="AW758" s="194"/>
      <c r="AX758" s="194"/>
      <c r="AY758" s="194"/>
      <c r="AZ758" s="194"/>
    </row>
    <row r="759" spans="1:52" s="36" customFormat="1" ht="18.5" x14ac:dyDescent="0.45">
      <c r="A759" s="86" t="s">
        <v>256</v>
      </c>
      <c r="B759" s="197" t="s">
        <v>256</v>
      </c>
      <c r="C759" s="37"/>
      <c r="D759" s="37"/>
      <c r="E759" s="49" t="s">
        <v>240</v>
      </c>
      <c r="F759" s="50"/>
      <c r="G759" s="51"/>
      <c r="H759" s="78" t="str">
        <f>IF(AND(G706=0),AC757,AG759)</f>
        <v>Not required</v>
      </c>
      <c r="I759" s="51"/>
      <c r="J759" s="51"/>
      <c r="K759" s="51"/>
      <c r="L759" s="44"/>
      <c r="M759" s="44"/>
      <c r="N759" s="194"/>
      <c r="O759" s="194"/>
      <c r="P759" s="194"/>
      <c r="Q759" s="194"/>
      <c r="R759" s="194"/>
      <c r="S759" s="194"/>
      <c r="T759" s="194"/>
      <c r="U759" s="194"/>
      <c r="V759" s="194"/>
      <c r="W759" s="194"/>
      <c r="X759" s="194"/>
      <c r="Y759" s="194"/>
      <c r="Z759" s="194"/>
      <c r="AA759" s="194"/>
      <c r="AB759" s="194"/>
      <c r="AC759" s="194">
        <f>G706*J706</f>
        <v>0</v>
      </c>
      <c r="AD759" s="194">
        <f>AC759/500</f>
        <v>0</v>
      </c>
      <c r="AE759" s="194">
        <f>ROUNDUP(AD759,0)</f>
        <v>0</v>
      </c>
      <c r="AF759" s="194"/>
      <c r="AG759" s="194" t="str">
        <f>_xlfn.CONCAT(AE759, " Bottle(s) Required")</f>
        <v>0 Bottle(s) Required</v>
      </c>
      <c r="AH759" s="194"/>
      <c r="AI759" s="194"/>
      <c r="AJ759" s="194"/>
      <c r="AK759" s="194"/>
      <c r="AL759" s="194"/>
      <c r="AM759" s="194"/>
      <c r="AN759" s="194"/>
      <c r="AO759" s="194"/>
      <c r="AP759" s="194"/>
      <c r="AQ759" s="194"/>
      <c r="AR759" s="194"/>
      <c r="AS759" s="194"/>
      <c r="AT759" s="194"/>
      <c r="AU759" s="194"/>
      <c r="AV759" s="194"/>
      <c r="AW759" s="194"/>
      <c r="AX759" s="194"/>
      <c r="AY759" s="194"/>
      <c r="AZ759" s="194"/>
    </row>
    <row r="760" spans="1:52" s="36" customFormat="1" ht="18.5" x14ac:dyDescent="0.45">
      <c r="A760" s="86" t="s">
        <v>256</v>
      </c>
      <c r="B760" s="197" t="s">
        <v>256</v>
      </c>
      <c r="C760" s="37"/>
      <c r="D760" s="37"/>
      <c r="E760" s="45" t="s">
        <v>235</v>
      </c>
      <c r="F760" s="45"/>
      <c r="G760" s="45"/>
      <c r="H760" s="78" t="str">
        <f>IF(AND(G707=0),AC757,AC758)</f>
        <v>Not required</v>
      </c>
      <c r="I760" s="78"/>
      <c r="J760" s="78"/>
      <c r="K760" s="45"/>
      <c r="L760" s="44"/>
      <c r="M760" s="44"/>
      <c r="N760" s="194"/>
      <c r="O760" s="194"/>
      <c r="P760" s="194"/>
      <c r="Q760" s="194"/>
      <c r="R760" s="194"/>
      <c r="S760" s="194"/>
      <c r="T760" s="194"/>
      <c r="U760" s="194"/>
      <c r="V760" s="194"/>
      <c r="W760" s="194"/>
      <c r="X760" s="194"/>
      <c r="Y760" s="194"/>
      <c r="Z760" s="194"/>
      <c r="AA760" s="194"/>
      <c r="AB760" s="194"/>
      <c r="AC760" s="194"/>
      <c r="AD760" s="194"/>
      <c r="AE760" s="194"/>
      <c r="AF760" s="194"/>
      <c r="AG760" s="194"/>
      <c r="AH760" s="194"/>
      <c r="AI760" s="194"/>
      <c r="AJ760" s="194"/>
      <c r="AK760" s="194"/>
      <c r="AL760" s="194"/>
      <c r="AM760" s="194"/>
      <c r="AN760" s="194"/>
      <c r="AO760" s="194"/>
      <c r="AP760" s="194"/>
      <c r="AQ760" s="194"/>
      <c r="AR760" s="194"/>
      <c r="AS760" s="194"/>
      <c r="AT760" s="194"/>
      <c r="AU760" s="194"/>
      <c r="AV760" s="194"/>
      <c r="AW760" s="194"/>
      <c r="AX760" s="194"/>
      <c r="AY760" s="194"/>
      <c r="AZ760" s="194"/>
    </row>
    <row r="761" spans="1:52" s="36" customFormat="1" ht="18.5" x14ac:dyDescent="0.45">
      <c r="A761" s="86" t="s">
        <v>256</v>
      </c>
      <c r="B761" s="197" t="s">
        <v>256</v>
      </c>
      <c r="C761" s="37"/>
      <c r="D761" s="37"/>
      <c r="E761" s="49" t="s">
        <v>241</v>
      </c>
      <c r="F761" s="50"/>
      <c r="G761" s="51"/>
      <c r="H761" s="78" t="str">
        <f>IF(AND(G708=0),AC757,AG761)</f>
        <v>Not required</v>
      </c>
      <c r="I761" s="51"/>
      <c r="J761" s="51"/>
      <c r="K761" s="51"/>
      <c r="L761" s="44"/>
      <c r="M761" s="44"/>
      <c r="N761" s="194"/>
      <c r="O761" s="194"/>
      <c r="P761" s="194"/>
      <c r="Q761" s="194"/>
      <c r="R761" s="194"/>
      <c r="S761" s="194"/>
      <c r="T761" s="194"/>
      <c r="U761" s="194"/>
      <c r="V761" s="194"/>
      <c r="W761" s="194"/>
      <c r="X761" s="194"/>
      <c r="Y761" s="194"/>
      <c r="Z761" s="194"/>
      <c r="AA761" s="194"/>
      <c r="AB761" s="194"/>
      <c r="AC761" s="194">
        <f>G708*J708</f>
        <v>0</v>
      </c>
      <c r="AD761" s="194">
        <f>AC761/500</f>
        <v>0</v>
      </c>
      <c r="AE761" s="194">
        <f>ROUNDUP(AD761,0)</f>
        <v>0</v>
      </c>
      <c r="AF761" s="194"/>
      <c r="AG761" s="194" t="str">
        <f t="shared" ref="AG761:AG763" si="0">_xlfn.CONCAT(AE761, " Bottle(s) Required")</f>
        <v>0 Bottle(s) Required</v>
      </c>
      <c r="AH761" s="194"/>
      <c r="AI761" s="194"/>
      <c r="AJ761" s="194"/>
      <c r="AK761" s="194"/>
      <c r="AL761" s="194"/>
      <c r="AM761" s="194"/>
      <c r="AN761" s="194"/>
      <c r="AO761" s="194"/>
      <c r="AP761" s="194"/>
      <c r="AQ761" s="194"/>
      <c r="AR761" s="194"/>
      <c r="AS761" s="194"/>
      <c r="AT761" s="194"/>
      <c r="AU761" s="194"/>
      <c r="AV761" s="194"/>
      <c r="AW761" s="194"/>
      <c r="AX761" s="194"/>
      <c r="AY761" s="194"/>
      <c r="AZ761" s="194"/>
    </row>
    <row r="762" spans="1:52" s="36" customFormat="1" ht="18.5" x14ac:dyDescent="0.45">
      <c r="A762" s="86" t="s">
        <v>256</v>
      </c>
      <c r="B762" s="197" t="s">
        <v>256</v>
      </c>
      <c r="C762" s="37"/>
      <c r="D762" s="37"/>
      <c r="E762" s="49" t="s">
        <v>242</v>
      </c>
      <c r="F762" s="50"/>
      <c r="G762" s="51"/>
      <c r="H762" s="78" t="str">
        <f>IF(AND(G709=0),AC757,AG762)</f>
        <v>Not required</v>
      </c>
      <c r="I762" s="51"/>
      <c r="J762" s="51"/>
      <c r="K762" s="51"/>
      <c r="L762" s="44"/>
      <c r="M762" s="44"/>
      <c r="N762" s="194"/>
      <c r="O762" s="194"/>
      <c r="P762" s="194"/>
      <c r="Q762" s="194"/>
      <c r="R762" s="194"/>
      <c r="S762" s="194"/>
      <c r="T762" s="194"/>
      <c r="U762" s="194"/>
      <c r="V762" s="194"/>
      <c r="W762" s="194"/>
      <c r="X762" s="194"/>
      <c r="Y762" s="194"/>
      <c r="Z762" s="194"/>
      <c r="AA762" s="194"/>
      <c r="AB762" s="194"/>
      <c r="AC762" s="194">
        <f>G709*J709</f>
        <v>0</v>
      </c>
      <c r="AD762" s="194">
        <f>AC762/500</f>
        <v>0</v>
      </c>
      <c r="AE762" s="194">
        <f>ROUNDUP(AD762,0)</f>
        <v>0</v>
      </c>
      <c r="AF762" s="194"/>
      <c r="AG762" s="194" t="str">
        <f t="shared" si="0"/>
        <v>0 Bottle(s) Required</v>
      </c>
      <c r="AH762" s="194"/>
      <c r="AI762" s="194"/>
      <c r="AJ762" s="194"/>
      <c r="AK762" s="194"/>
      <c r="AL762" s="194"/>
      <c r="AM762" s="194"/>
      <c r="AN762" s="194"/>
      <c r="AO762" s="194"/>
      <c r="AP762" s="194"/>
      <c r="AQ762" s="194"/>
      <c r="AR762" s="194"/>
      <c r="AS762" s="194"/>
      <c r="AT762" s="194"/>
      <c r="AU762" s="194"/>
      <c r="AV762" s="194"/>
      <c r="AW762" s="194"/>
      <c r="AX762" s="194"/>
      <c r="AY762" s="194"/>
      <c r="AZ762" s="194"/>
    </row>
    <row r="763" spans="1:52" s="36" customFormat="1" ht="18.5" x14ac:dyDescent="0.45">
      <c r="A763" s="86" t="s">
        <v>256</v>
      </c>
      <c r="B763" s="197" t="s">
        <v>256</v>
      </c>
      <c r="C763" s="37"/>
      <c r="D763" s="37"/>
      <c r="E763" s="49" t="s">
        <v>243</v>
      </c>
      <c r="F763" s="50"/>
      <c r="G763" s="51"/>
      <c r="H763" s="78" t="str">
        <f>IF(AND(G710=0),AC758,AG763)</f>
        <v>Required</v>
      </c>
      <c r="I763" s="51"/>
      <c r="J763" s="51"/>
      <c r="K763" s="51"/>
      <c r="L763" s="44"/>
      <c r="M763" s="44"/>
      <c r="N763" s="194"/>
      <c r="O763" s="194"/>
      <c r="P763" s="194"/>
      <c r="Q763" s="194"/>
      <c r="R763" s="194"/>
      <c r="S763" s="194"/>
      <c r="T763" s="194"/>
      <c r="U763" s="194"/>
      <c r="V763" s="194"/>
      <c r="W763" s="194"/>
      <c r="X763" s="194"/>
      <c r="Y763" s="194"/>
      <c r="Z763" s="194"/>
      <c r="AA763" s="194"/>
      <c r="AB763" s="194"/>
      <c r="AC763" s="194">
        <f>G710*J710</f>
        <v>0</v>
      </c>
      <c r="AD763" s="194">
        <f>AC763/500</f>
        <v>0</v>
      </c>
      <c r="AE763" s="194">
        <f>ROUNDUP(AD763,0)</f>
        <v>0</v>
      </c>
      <c r="AF763" s="194"/>
      <c r="AG763" s="194" t="str">
        <f t="shared" si="0"/>
        <v>0 Bottle(s) Required</v>
      </c>
      <c r="AH763" s="194"/>
      <c r="AI763" s="194"/>
      <c r="AJ763" s="194"/>
      <c r="AK763" s="194"/>
      <c r="AL763" s="194"/>
      <c r="AM763" s="194"/>
      <c r="AN763" s="194"/>
      <c r="AO763" s="194"/>
      <c r="AP763" s="194"/>
      <c r="AQ763" s="194"/>
      <c r="AR763" s="194"/>
      <c r="AS763" s="194"/>
      <c r="AT763" s="194"/>
      <c r="AU763" s="194"/>
      <c r="AV763" s="194"/>
      <c r="AW763" s="194"/>
      <c r="AX763" s="194"/>
      <c r="AY763" s="194"/>
      <c r="AZ763" s="194"/>
    </row>
    <row r="764" spans="1:52" s="36" customFormat="1" ht="18.5" x14ac:dyDescent="0.45">
      <c r="A764" s="86" t="s">
        <v>256</v>
      </c>
      <c r="B764" s="197" t="s">
        <v>256</v>
      </c>
      <c r="C764" s="37"/>
      <c r="D764" s="37"/>
      <c r="E764" s="49" t="s">
        <v>236</v>
      </c>
      <c r="F764" s="50"/>
      <c r="G764" s="51"/>
      <c r="H764" s="78" t="s">
        <v>231</v>
      </c>
      <c r="I764" s="51"/>
      <c r="J764" s="51"/>
      <c r="K764" s="51"/>
      <c r="L764" s="61"/>
      <c r="M764" s="44"/>
      <c r="N764" s="194"/>
      <c r="O764" s="194"/>
      <c r="P764" s="194"/>
      <c r="Q764" s="194"/>
      <c r="R764" s="194"/>
      <c r="S764" s="194"/>
      <c r="T764" s="194"/>
      <c r="U764" s="194"/>
      <c r="V764" s="194"/>
      <c r="W764" s="194"/>
      <c r="X764" s="194"/>
      <c r="Y764" s="194"/>
      <c r="Z764" s="194"/>
      <c r="AA764" s="194"/>
      <c r="AB764" s="194"/>
      <c r="AC764" s="194"/>
      <c r="AD764" s="194"/>
      <c r="AE764" s="194"/>
      <c r="AF764" s="194"/>
      <c r="AG764" s="194"/>
      <c r="AH764" s="194"/>
      <c r="AI764" s="194"/>
      <c r="AJ764" s="194"/>
      <c r="AK764" s="194"/>
      <c r="AL764" s="194"/>
      <c r="AM764" s="194"/>
      <c r="AN764" s="194"/>
      <c r="AO764" s="194"/>
      <c r="AP764" s="194"/>
      <c r="AQ764" s="194"/>
      <c r="AR764" s="194"/>
      <c r="AS764" s="194"/>
      <c r="AT764" s="194"/>
      <c r="AU764" s="194"/>
      <c r="AV764" s="194"/>
      <c r="AW764" s="194"/>
      <c r="AX764" s="194"/>
      <c r="AY764" s="194"/>
      <c r="AZ764" s="194"/>
    </row>
    <row r="765" spans="1:52" s="36" customFormat="1" ht="18.5" x14ac:dyDescent="0.45">
      <c r="A765" s="86" t="s">
        <v>256</v>
      </c>
      <c r="B765" s="197" t="s">
        <v>256</v>
      </c>
      <c r="C765" s="37"/>
      <c r="D765" s="37"/>
      <c r="E765" s="49" t="s">
        <v>244</v>
      </c>
      <c r="F765" s="50"/>
      <c r="G765" s="51"/>
      <c r="H765" s="78" t="str">
        <f>IF(AND(G719=0),AC757,AG765)</f>
        <v>Not required</v>
      </c>
      <c r="I765" s="51"/>
      <c r="J765" s="51"/>
      <c r="K765" s="51"/>
      <c r="L765" s="61"/>
      <c r="M765" s="44"/>
      <c r="N765" s="194"/>
      <c r="O765" s="194"/>
      <c r="P765" s="194"/>
      <c r="Q765" s="194"/>
      <c r="R765" s="194"/>
      <c r="S765" s="194"/>
      <c r="T765" s="194"/>
      <c r="U765" s="194"/>
      <c r="V765" s="194"/>
      <c r="W765" s="194"/>
      <c r="X765" s="194"/>
      <c r="Y765" s="194"/>
      <c r="Z765" s="194"/>
      <c r="AA765" s="194"/>
      <c r="AB765" s="194"/>
      <c r="AC765" s="194">
        <f>G719*J719</f>
        <v>0</v>
      </c>
      <c r="AD765" s="194">
        <f t="shared" ref="AD765:AD767" si="1">AC765/500</f>
        <v>0</v>
      </c>
      <c r="AE765" s="194">
        <f t="shared" ref="AE765:AE767" si="2">ROUNDUP(AD765,0)</f>
        <v>0</v>
      </c>
      <c r="AF765" s="194"/>
      <c r="AG765" s="194" t="str">
        <f t="shared" ref="AG765:AG767" si="3">_xlfn.CONCAT(AE765, " Bottle(s) Required")</f>
        <v>0 Bottle(s) Required</v>
      </c>
      <c r="AH765" s="194"/>
      <c r="AI765" s="194"/>
      <c r="AJ765" s="194"/>
      <c r="AK765" s="194"/>
      <c r="AL765" s="194"/>
      <c r="AM765" s="194"/>
      <c r="AN765" s="194"/>
      <c r="AO765" s="194"/>
      <c r="AP765" s="194"/>
      <c r="AQ765" s="194"/>
      <c r="AR765" s="194"/>
      <c r="AS765" s="194"/>
      <c r="AT765" s="194"/>
      <c r="AU765" s="194"/>
      <c r="AV765" s="194"/>
      <c r="AW765" s="194"/>
      <c r="AX765" s="194"/>
      <c r="AY765" s="194"/>
      <c r="AZ765" s="194"/>
    </row>
    <row r="766" spans="1:52" s="36" customFormat="1" ht="18.5" x14ac:dyDescent="0.45">
      <c r="A766" s="86" t="s">
        <v>256</v>
      </c>
      <c r="B766" s="197" t="s">
        <v>256</v>
      </c>
      <c r="C766" s="37"/>
      <c r="D766" s="37"/>
      <c r="E766" s="49" t="s">
        <v>245</v>
      </c>
      <c r="F766" s="50"/>
      <c r="G766" s="51"/>
      <c r="H766" s="78" t="str">
        <f>IF(AND(G720=0),AC757,AG766)</f>
        <v>Not required</v>
      </c>
      <c r="I766" s="51"/>
      <c r="J766" s="51"/>
      <c r="K766" s="51"/>
      <c r="L766" s="61"/>
      <c r="M766" s="44"/>
      <c r="N766" s="194"/>
      <c r="O766" s="194"/>
      <c r="P766" s="194"/>
      <c r="Q766" s="194"/>
      <c r="R766" s="194"/>
      <c r="S766" s="194"/>
      <c r="T766" s="194"/>
      <c r="U766" s="194"/>
      <c r="V766" s="194"/>
      <c r="W766" s="194"/>
      <c r="X766" s="194"/>
      <c r="Y766" s="194"/>
      <c r="Z766" s="194"/>
      <c r="AA766" s="194"/>
      <c r="AB766" s="194"/>
      <c r="AC766" s="194">
        <f>G720*J720</f>
        <v>0</v>
      </c>
      <c r="AD766" s="194">
        <f t="shared" si="1"/>
        <v>0</v>
      </c>
      <c r="AE766" s="194">
        <f t="shared" si="2"/>
        <v>0</v>
      </c>
      <c r="AF766" s="194"/>
      <c r="AG766" s="194" t="str">
        <f t="shared" si="3"/>
        <v>0 Bottle(s) Required</v>
      </c>
      <c r="AH766" s="194"/>
      <c r="AI766" s="194"/>
      <c r="AJ766" s="194"/>
      <c r="AK766" s="194"/>
      <c r="AL766" s="194"/>
      <c r="AM766" s="194"/>
      <c r="AN766" s="194"/>
      <c r="AO766" s="194"/>
      <c r="AP766" s="194"/>
      <c r="AQ766" s="194"/>
      <c r="AR766" s="194"/>
      <c r="AS766" s="194"/>
      <c r="AT766" s="194"/>
      <c r="AU766" s="194"/>
      <c r="AV766" s="194"/>
      <c r="AW766" s="194"/>
      <c r="AX766" s="194"/>
      <c r="AY766" s="194"/>
      <c r="AZ766" s="194"/>
    </row>
    <row r="767" spans="1:52" s="36" customFormat="1" ht="18.5" x14ac:dyDescent="0.45">
      <c r="A767" s="86" t="s">
        <v>256</v>
      </c>
      <c r="B767" s="197" t="s">
        <v>256</v>
      </c>
      <c r="C767" s="37"/>
      <c r="D767" s="37"/>
      <c r="E767" s="49" t="s">
        <v>246</v>
      </c>
      <c r="F767" s="50"/>
      <c r="G767" s="51"/>
      <c r="H767" s="78" t="str">
        <f>IF(AND(G721=0),AC757,AG767)</f>
        <v>Not required</v>
      </c>
      <c r="I767" s="51"/>
      <c r="J767" s="51"/>
      <c r="K767" s="51"/>
      <c r="L767" s="61"/>
      <c r="M767" s="44"/>
      <c r="N767" s="194"/>
      <c r="O767" s="194"/>
      <c r="P767" s="194"/>
      <c r="Q767" s="194"/>
      <c r="R767" s="194"/>
      <c r="S767" s="194"/>
      <c r="T767" s="194"/>
      <c r="U767" s="194"/>
      <c r="V767" s="194"/>
      <c r="W767" s="194"/>
      <c r="X767" s="194"/>
      <c r="Y767" s="194"/>
      <c r="Z767" s="194"/>
      <c r="AA767" s="194"/>
      <c r="AB767" s="194"/>
      <c r="AC767" s="194">
        <f>G721*J721</f>
        <v>0</v>
      </c>
      <c r="AD767" s="194">
        <f t="shared" si="1"/>
        <v>0</v>
      </c>
      <c r="AE767" s="194">
        <f t="shared" si="2"/>
        <v>0</v>
      </c>
      <c r="AF767" s="194"/>
      <c r="AG767" s="194" t="str">
        <f t="shared" si="3"/>
        <v>0 Bottle(s) Required</v>
      </c>
      <c r="AH767" s="194"/>
      <c r="AI767" s="194"/>
      <c r="AJ767" s="194"/>
      <c r="AK767" s="194"/>
      <c r="AL767" s="194"/>
      <c r="AM767" s="194"/>
      <c r="AN767" s="194"/>
      <c r="AO767" s="194"/>
      <c r="AP767" s="194"/>
      <c r="AQ767" s="194"/>
      <c r="AR767" s="194"/>
      <c r="AS767" s="194"/>
      <c r="AT767" s="194"/>
      <c r="AU767" s="194"/>
      <c r="AV767" s="194"/>
      <c r="AW767" s="194"/>
      <c r="AX767" s="194"/>
      <c r="AY767" s="194"/>
      <c r="AZ767" s="194"/>
    </row>
    <row r="768" spans="1:52" s="36" customFormat="1" ht="18.5" x14ac:dyDescent="0.45">
      <c r="A768" s="86" t="s">
        <v>256</v>
      </c>
      <c r="B768" s="197" t="s">
        <v>256</v>
      </c>
      <c r="C768" s="37"/>
      <c r="D768" s="37"/>
      <c r="E768" s="49" t="s">
        <v>247</v>
      </c>
      <c r="F768" s="50"/>
      <c r="G768" s="51"/>
      <c r="H768" s="78" t="str">
        <f>IF(AND(G722=0),AC757,AC756)</f>
        <v>Not required</v>
      </c>
      <c r="I768" s="51"/>
      <c r="J768" s="51"/>
      <c r="K768" s="51"/>
      <c r="L768" s="61"/>
      <c r="M768" s="44"/>
      <c r="N768" s="194"/>
      <c r="O768" s="194"/>
      <c r="P768" s="194"/>
      <c r="Q768" s="194"/>
      <c r="R768" s="194"/>
      <c r="S768" s="194"/>
      <c r="T768" s="194"/>
      <c r="U768" s="194"/>
      <c r="V768" s="194"/>
      <c r="W768" s="194"/>
      <c r="X768" s="194"/>
      <c r="Y768" s="194"/>
      <c r="Z768" s="194"/>
      <c r="AA768" s="194"/>
      <c r="AB768" s="194"/>
      <c r="AC768" s="194"/>
      <c r="AD768" s="194"/>
      <c r="AE768" s="194"/>
      <c r="AF768" s="194"/>
      <c r="AG768" s="194"/>
      <c r="AH768" s="194"/>
      <c r="AI768" s="194"/>
      <c r="AJ768" s="194"/>
      <c r="AK768" s="194"/>
      <c r="AL768" s="194"/>
      <c r="AM768" s="194"/>
      <c r="AN768" s="194"/>
      <c r="AO768" s="194"/>
      <c r="AP768" s="194"/>
      <c r="AQ768" s="194"/>
      <c r="AR768" s="194"/>
      <c r="AS768" s="194"/>
      <c r="AT768" s="194"/>
      <c r="AU768" s="194"/>
      <c r="AV768" s="194"/>
      <c r="AW768" s="194"/>
      <c r="AX768" s="194"/>
      <c r="AY768" s="194"/>
      <c r="AZ768" s="194"/>
    </row>
    <row r="769" spans="1:52" s="36" customFormat="1" ht="18.5" x14ac:dyDescent="0.45">
      <c r="A769" s="86" t="s">
        <v>256</v>
      </c>
      <c r="B769" s="197" t="s">
        <v>256</v>
      </c>
      <c r="C769" s="37"/>
      <c r="D769" s="37"/>
      <c r="E769" s="49" t="s">
        <v>403</v>
      </c>
      <c r="F769" s="50"/>
      <c r="G769" s="51"/>
      <c r="H769" s="78" t="str">
        <f>IF(AND(G724=0),AC757,AC756)</f>
        <v>Not required</v>
      </c>
      <c r="I769" s="51"/>
      <c r="J769" s="51"/>
      <c r="K769" s="51"/>
      <c r="L769" s="61"/>
      <c r="M769" s="4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c r="AJ769" s="194"/>
      <c r="AK769" s="194"/>
      <c r="AL769" s="194"/>
      <c r="AM769" s="194"/>
      <c r="AN769" s="194"/>
      <c r="AO769" s="194"/>
      <c r="AP769" s="194"/>
      <c r="AQ769" s="194"/>
      <c r="AR769" s="194"/>
      <c r="AS769" s="194"/>
      <c r="AT769" s="194"/>
      <c r="AU769" s="194"/>
      <c r="AV769" s="194"/>
      <c r="AW769" s="194"/>
      <c r="AX769" s="194"/>
      <c r="AY769" s="194"/>
      <c r="AZ769" s="194"/>
    </row>
    <row r="770" spans="1:52" s="36" customFormat="1" ht="18.5" x14ac:dyDescent="0.45">
      <c r="A770" s="86" t="s">
        <v>256</v>
      </c>
      <c r="B770" s="197" t="s">
        <v>256</v>
      </c>
      <c r="C770" s="37"/>
      <c r="D770" s="37"/>
      <c r="E770" s="49" t="s">
        <v>248</v>
      </c>
      <c r="F770" s="50"/>
      <c r="G770" s="51"/>
      <c r="H770" s="78" t="str">
        <f>IF(AND(G726=0),AC757,AC756)</f>
        <v>Not required</v>
      </c>
      <c r="I770" s="51"/>
      <c r="J770" s="51"/>
      <c r="K770" s="51"/>
      <c r="L770" s="61"/>
      <c r="M770" s="44"/>
      <c r="N770" s="194"/>
      <c r="O770" s="194"/>
      <c r="P770" s="194"/>
      <c r="Q770" s="194"/>
      <c r="R770" s="194"/>
      <c r="S770" s="194"/>
      <c r="T770" s="194"/>
      <c r="U770" s="194"/>
      <c r="V770" s="194"/>
      <c r="W770" s="194"/>
      <c r="X770" s="194"/>
      <c r="Y770" s="194"/>
      <c r="Z770" s="194"/>
      <c r="AA770" s="194"/>
      <c r="AB770" s="194"/>
      <c r="AC770" s="194"/>
      <c r="AD770" s="194"/>
      <c r="AE770" s="194"/>
      <c r="AF770" s="194"/>
      <c r="AG770" s="194"/>
      <c r="AH770" s="194"/>
      <c r="AI770" s="194"/>
      <c r="AJ770" s="194"/>
      <c r="AK770" s="194"/>
      <c r="AL770" s="194"/>
      <c r="AM770" s="194"/>
      <c r="AN770" s="194"/>
      <c r="AO770" s="194"/>
      <c r="AP770" s="194"/>
      <c r="AQ770" s="194"/>
      <c r="AR770" s="194"/>
      <c r="AS770" s="194"/>
      <c r="AT770" s="194"/>
      <c r="AU770" s="194"/>
      <c r="AV770" s="194"/>
      <c r="AW770" s="194"/>
      <c r="AX770" s="194"/>
      <c r="AY770" s="194"/>
      <c r="AZ770" s="194"/>
    </row>
    <row r="771" spans="1:52" s="36" customFormat="1" ht="18.5" x14ac:dyDescent="0.45">
      <c r="A771" s="86" t="s">
        <v>256</v>
      </c>
      <c r="B771" s="197" t="s">
        <v>256</v>
      </c>
      <c r="C771" s="37"/>
      <c r="D771" s="37"/>
      <c r="E771" s="49" t="s">
        <v>249</v>
      </c>
      <c r="F771" s="50"/>
      <c r="G771" s="51"/>
      <c r="H771" s="78" t="str">
        <f>IF(AND(G728=0),AC757,AC756)</f>
        <v>Not required</v>
      </c>
      <c r="I771" s="51"/>
      <c r="J771" s="51"/>
      <c r="K771" s="51"/>
      <c r="L771" s="61"/>
      <c r="M771" s="44"/>
      <c r="N771" s="194"/>
      <c r="O771" s="194"/>
      <c r="P771" s="194"/>
      <c r="Q771" s="194"/>
      <c r="R771" s="194"/>
      <c r="S771" s="194"/>
      <c r="T771" s="194"/>
      <c r="U771" s="194"/>
      <c r="V771" s="194"/>
      <c r="W771" s="194"/>
      <c r="X771" s="194"/>
      <c r="Y771" s="194"/>
      <c r="Z771" s="194"/>
      <c r="AA771" s="194"/>
      <c r="AB771" s="194"/>
      <c r="AC771" s="194"/>
      <c r="AD771" s="194"/>
      <c r="AE771" s="194"/>
      <c r="AF771" s="194"/>
      <c r="AG771" s="194"/>
      <c r="AH771" s="194"/>
      <c r="AI771" s="194"/>
      <c r="AJ771" s="194"/>
      <c r="AK771" s="194"/>
      <c r="AL771" s="194"/>
      <c r="AM771" s="194"/>
      <c r="AN771" s="194"/>
      <c r="AO771" s="194"/>
      <c r="AP771" s="194"/>
      <c r="AQ771" s="194"/>
      <c r="AR771" s="194"/>
      <c r="AS771" s="194"/>
      <c r="AT771" s="194"/>
      <c r="AU771" s="194"/>
      <c r="AV771" s="194"/>
      <c r="AW771" s="194"/>
      <c r="AX771" s="194"/>
      <c r="AY771" s="194"/>
      <c r="AZ771" s="194"/>
    </row>
    <row r="772" spans="1:52" s="36" customFormat="1" ht="18.5" x14ac:dyDescent="0.45">
      <c r="A772" s="86" t="s">
        <v>256</v>
      </c>
      <c r="B772" s="197" t="s">
        <v>256</v>
      </c>
      <c r="C772" s="37"/>
      <c r="D772" s="37"/>
      <c r="E772" s="49" t="s">
        <v>262</v>
      </c>
      <c r="F772" s="50"/>
      <c r="G772" s="51"/>
      <c r="H772" s="78" t="str">
        <f>IF(AND(G483&gt;=2),AC757,AC758)</f>
        <v>Not required</v>
      </c>
      <c r="I772" s="51"/>
      <c r="J772" s="51"/>
      <c r="K772" s="51"/>
      <c r="L772" s="61"/>
      <c r="M772" s="44"/>
      <c r="N772" s="194"/>
      <c r="O772" s="194"/>
      <c r="P772" s="194"/>
      <c r="Q772" s="194"/>
      <c r="R772" s="194"/>
      <c r="S772" s="194"/>
      <c r="T772" s="194"/>
      <c r="U772" s="194"/>
      <c r="V772" s="194"/>
      <c r="W772" s="194"/>
      <c r="X772" s="194"/>
      <c r="Y772" s="194"/>
      <c r="Z772" s="194"/>
      <c r="AA772" s="194"/>
      <c r="AB772" s="194"/>
      <c r="AC772" s="194"/>
      <c r="AD772" s="194"/>
      <c r="AE772" s="194"/>
      <c r="AF772" s="194"/>
      <c r="AG772" s="194"/>
      <c r="AH772" s="194"/>
      <c r="AI772" s="194"/>
      <c r="AJ772" s="194"/>
      <c r="AK772" s="194"/>
      <c r="AL772" s="194"/>
      <c r="AM772" s="194"/>
      <c r="AN772" s="194"/>
      <c r="AO772" s="194"/>
      <c r="AP772" s="194"/>
      <c r="AQ772" s="194"/>
      <c r="AR772" s="194"/>
      <c r="AS772" s="194"/>
      <c r="AT772" s="194"/>
      <c r="AU772" s="194"/>
      <c r="AV772" s="194"/>
      <c r="AW772" s="194"/>
      <c r="AX772" s="194"/>
      <c r="AY772" s="194"/>
      <c r="AZ772" s="194"/>
    </row>
    <row r="773" spans="1:52" s="36" customFormat="1" ht="18.5" x14ac:dyDescent="0.45">
      <c r="A773" s="86" t="s">
        <v>256</v>
      </c>
      <c r="B773" s="197" t="s">
        <v>256</v>
      </c>
      <c r="C773" s="37"/>
      <c r="D773" s="37"/>
      <c r="E773" s="49" t="s">
        <v>250</v>
      </c>
      <c r="F773" s="50"/>
      <c r="G773" s="51"/>
      <c r="H773" s="78" t="str">
        <f>IF(AND(G735=0),AC757,AG773)</f>
        <v>Not required</v>
      </c>
      <c r="I773" s="51"/>
      <c r="J773" s="51"/>
      <c r="K773" s="51"/>
      <c r="L773" s="61"/>
      <c r="M773" s="44"/>
      <c r="N773" s="194"/>
      <c r="O773" s="194"/>
      <c r="P773" s="194"/>
      <c r="Q773" s="194"/>
      <c r="R773" s="194"/>
      <c r="S773" s="194"/>
      <c r="T773" s="194"/>
      <c r="U773" s="194"/>
      <c r="V773" s="194"/>
      <c r="W773" s="194"/>
      <c r="X773" s="194"/>
      <c r="Y773" s="194"/>
      <c r="Z773" s="194"/>
      <c r="AA773" s="194"/>
      <c r="AB773" s="194"/>
      <c r="AC773" s="194">
        <f>G735*J735</f>
        <v>0</v>
      </c>
      <c r="AD773" s="194">
        <f t="shared" ref="AD773" si="4">AC773/500</f>
        <v>0</v>
      </c>
      <c r="AE773" s="194">
        <f t="shared" ref="AE773" si="5">ROUNDUP(AD773,0)</f>
        <v>0</v>
      </c>
      <c r="AF773" s="194"/>
      <c r="AG773" s="194" t="str">
        <f t="shared" ref="AG773" si="6">_xlfn.CONCAT(AE773, " Bottle(s) Required")</f>
        <v>0 Bottle(s) Required</v>
      </c>
      <c r="AH773" s="194"/>
      <c r="AI773" s="194"/>
      <c r="AJ773" s="194"/>
      <c r="AK773" s="194"/>
      <c r="AL773" s="194"/>
      <c r="AM773" s="194"/>
      <c r="AN773" s="194"/>
      <c r="AO773" s="194"/>
      <c r="AP773" s="194"/>
      <c r="AQ773" s="194"/>
      <c r="AR773" s="194"/>
      <c r="AS773" s="194"/>
      <c r="AT773" s="194"/>
      <c r="AU773" s="194"/>
      <c r="AV773" s="194"/>
      <c r="AW773" s="194"/>
      <c r="AX773" s="194"/>
      <c r="AY773" s="194"/>
      <c r="AZ773" s="194"/>
    </row>
    <row r="774" spans="1:52" s="36" customFormat="1" ht="18.5" x14ac:dyDescent="0.45">
      <c r="A774" s="86" t="s">
        <v>256</v>
      </c>
      <c r="B774" s="197" t="s">
        <v>256</v>
      </c>
      <c r="C774" s="37"/>
      <c r="D774" s="37"/>
      <c r="E774" s="49" t="s">
        <v>404</v>
      </c>
      <c r="F774" s="50"/>
      <c r="G774" s="51"/>
      <c r="H774" s="78" t="str">
        <f>IF(AND(G742=0),AC757,AC754)</f>
        <v>Not required</v>
      </c>
      <c r="I774" s="51"/>
      <c r="J774" s="51"/>
      <c r="K774" s="51"/>
      <c r="L774" s="61"/>
      <c r="M774" s="44"/>
      <c r="N774" s="194"/>
      <c r="O774" s="194"/>
      <c r="P774" s="194"/>
      <c r="Q774" s="194"/>
      <c r="R774" s="194"/>
      <c r="S774" s="194"/>
      <c r="T774" s="194"/>
      <c r="U774" s="194"/>
      <c r="V774" s="194"/>
      <c r="W774" s="194"/>
      <c r="X774" s="194"/>
      <c r="Y774" s="194"/>
      <c r="Z774" s="194"/>
      <c r="AA774" s="194"/>
      <c r="AB774" s="194"/>
      <c r="AC774" s="194"/>
      <c r="AD774" s="194"/>
      <c r="AE774" s="194"/>
      <c r="AF774" s="194"/>
      <c r="AG774" s="194"/>
      <c r="AH774" s="194"/>
      <c r="AI774" s="194"/>
      <c r="AJ774" s="194"/>
      <c r="AK774" s="194"/>
      <c r="AL774" s="194"/>
      <c r="AM774" s="194"/>
      <c r="AN774" s="194"/>
      <c r="AO774" s="194"/>
      <c r="AP774" s="194"/>
      <c r="AQ774" s="194"/>
      <c r="AR774" s="194"/>
      <c r="AS774" s="194"/>
      <c r="AT774" s="194"/>
      <c r="AU774" s="194"/>
      <c r="AV774" s="194"/>
      <c r="AW774" s="194"/>
      <c r="AX774" s="194"/>
      <c r="AY774" s="194"/>
      <c r="AZ774" s="194"/>
    </row>
    <row r="775" spans="1:52" s="36" customFormat="1" ht="31.25" customHeight="1" x14ac:dyDescent="0.45">
      <c r="A775" s="86" t="s">
        <v>256</v>
      </c>
      <c r="B775" s="197" t="s">
        <v>256</v>
      </c>
      <c r="C775" s="37"/>
      <c r="D775" s="37"/>
      <c r="E775" s="57"/>
      <c r="F775" s="43"/>
      <c r="G775" s="79"/>
      <c r="H775" s="79"/>
      <c r="I775" s="79"/>
      <c r="J775" s="79"/>
      <c r="K775" s="79"/>
      <c r="L775" s="61"/>
      <c r="M775" s="44"/>
      <c r="N775" s="194"/>
      <c r="O775" s="194"/>
      <c r="P775" s="194"/>
      <c r="Q775" s="194"/>
      <c r="R775" s="194"/>
      <c r="S775" s="194"/>
      <c r="T775" s="194"/>
      <c r="U775" s="194"/>
      <c r="V775" s="194"/>
      <c r="W775" s="194"/>
      <c r="X775" s="194"/>
      <c r="Y775" s="194"/>
      <c r="Z775" s="194"/>
      <c r="AA775" s="194"/>
      <c r="AB775" s="194"/>
      <c r="AC775" s="194"/>
      <c r="AD775" s="194"/>
      <c r="AE775" s="194"/>
      <c r="AF775" s="194"/>
      <c r="AG775" s="194"/>
      <c r="AH775" s="194"/>
      <c r="AI775" s="194"/>
      <c r="AJ775" s="194"/>
      <c r="AK775" s="194"/>
      <c r="AL775" s="194"/>
      <c r="AM775" s="194"/>
      <c r="AN775" s="194"/>
      <c r="AO775" s="194"/>
      <c r="AP775" s="194"/>
      <c r="AQ775" s="194"/>
      <c r="AR775" s="194"/>
      <c r="AS775" s="194"/>
      <c r="AT775" s="194"/>
      <c r="AU775" s="194"/>
      <c r="AV775" s="194"/>
      <c r="AW775" s="194"/>
      <c r="AX775" s="194"/>
      <c r="AY775" s="194"/>
      <c r="AZ775" s="194"/>
    </row>
    <row r="776" spans="1:52" s="36" customFormat="1" ht="18.5" x14ac:dyDescent="0.45">
      <c r="A776" s="85" t="s">
        <v>256</v>
      </c>
      <c r="B776" s="197" t="s">
        <v>256</v>
      </c>
      <c r="C776" s="37"/>
      <c r="D776" s="37"/>
      <c r="E776" s="45" t="s">
        <v>238</v>
      </c>
      <c r="F776" s="46"/>
      <c r="G776" s="47"/>
      <c r="H776" s="78" t="s">
        <v>464</v>
      </c>
      <c r="I776" s="47"/>
      <c r="J776" s="47"/>
      <c r="K776" s="47"/>
      <c r="L776" s="44"/>
      <c r="M776" s="44"/>
      <c r="N776" s="194"/>
      <c r="O776" s="194"/>
      <c r="P776" s="194"/>
      <c r="Q776" s="194"/>
      <c r="R776" s="194"/>
      <c r="S776" s="194"/>
      <c r="T776" s="194"/>
      <c r="U776" s="194"/>
      <c r="V776" s="194"/>
      <c r="W776" s="194"/>
      <c r="X776" s="194"/>
      <c r="Y776" s="194"/>
      <c r="Z776" s="194"/>
      <c r="AA776" s="194"/>
      <c r="AB776" s="194"/>
      <c r="AC776" s="194"/>
      <c r="AD776" s="194"/>
      <c r="AE776" s="194"/>
      <c r="AF776" s="194"/>
      <c r="AG776" s="194"/>
      <c r="AH776" s="194"/>
      <c r="AI776" s="194"/>
      <c r="AJ776" s="194"/>
      <c r="AK776" s="194"/>
      <c r="AL776" s="194"/>
      <c r="AM776" s="194"/>
      <c r="AN776" s="194"/>
      <c r="AO776" s="194"/>
      <c r="AP776" s="194"/>
      <c r="AQ776" s="194"/>
      <c r="AR776" s="194"/>
      <c r="AS776" s="194"/>
      <c r="AT776" s="194"/>
      <c r="AU776" s="194"/>
      <c r="AV776" s="194"/>
      <c r="AW776" s="194"/>
      <c r="AX776" s="194"/>
      <c r="AY776" s="194"/>
      <c r="AZ776" s="194"/>
    </row>
    <row r="777" spans="1:52" s="36" customFormat="1" ht="18.5" x14ac:dyDescent="0.45">
      <c r="A777" s="86" t="s">
        <v>256</v>
      </c>
      <c r="B777" s="197" t="s">
        <v>256</v>
      </c>
      <c r="C777" s="37"/>
      <c r="D777" s="37"/>
      <c r="E777" s="45" t="s">
        <v>239</v>
      </c>
      <c r="F777" s="46"/>
      <c r="G777" s="47"/>
      <c r="H777" s="78" t="s">
        <v>465</v>
      </c>
      <c r="I777" s="47"/>
      <c r="J777" s="47"/>
      <c r="K777" s="47"/>
      <c r="L777" s="61"/>
      <c r="M777" s="44"/>
      <c r="N777" s="194"/>
      <c r="O777" s="194"/>
      <c r="P777" s="194"/>
      <c r="Q777" s="194"/>
      <c r="R777" s="194"/>
      <c r="S777" s="194"/>
      <c r="T777" s="194"/>
      <c r="U777" s="194"/>
      <c r="V777" s="194"/>
      <c r="W777" s="194"/>
      <c r="X777" s="194"/>
      <c r="Y777" s="194"/>
      <c r="Z777" s="194"/>
      <c r="AA777" s="194"/>
      <c r="AB777" s="194"/>
      <c r="AC777" s="194"/>
      <c r="AD777" s="194"/>
      <c r="AE777" s="194"/>
      <c r="AF777" s="194"/>
      <c r="AG777" s="194"/>
      <c r="AH777" s="194"/>
      <c r="AI777" s="194"/>
      <c r="AJ777" s="194"/>
      <c r="AK777" s="194"/>
      <c r="AL777" s="194"/>
      <c r="AM777" s="194"/>
      <c r="AN777" s="194"/>
      <c r="AO777" s="194"/>
      <c r="AP777" s="194"/>
      <c r="AQ777" s="194"/>
      <c r="AR777" s="194"/>
      <c r="AS777" s="194"/>
      <c r="AT777" s="194"/>
      <c r="AU777" s="194"/>
      <c r="AV777" s="194"/>
      <c r="AW777" s="194"/>
      <c r="AX777" s="194"/>
      <c r="AY777" s="194"/>
      <c r="AZ777" s="194"/>
    </row>
    <row r="778" spans="1:52" s="36" customFormat="1" ht="18.5" x14ac:dyDescent="0.45">
      <c r="A778" s="86" t="s">
        <v>256</v>
      </c>
      <c r="B778" s="197" t="s">
        <v>256</v>
      </c>
      <c r="C778" s="37"/>
      <c r="D778" s="37"/>
      <c r="E778" s="45" t="s">
        <v>252</v>
      </c>
      <c r="F778" s="46"/>
      <c r="G778" s="47"/>
      <c r="H778" s="78" t="s">
        <v>253</v>
      </c>
      <c r="I778" s="47"/>
      <c r="J778" s="47"/>
      <c r="K778" s="47"/>
      <c r="L778" s="61"/>
      <c r="M778" s="44"/>
      <c r="N778" s="194"/>
      <c r="O778" s="194"/>
      <c r="P778" s="194"/>
      <c r="Q778" s="194"/>
      <c r="R778" s="194"/>
      <c r="S778" s="194"/>
      <c r="T778" s="194"/>
      <c r="U778" s="194"/>
      <c r="V778" s="194"/>
      <c r="W778" s="194"/>
      <c r="X778" s="194"/>
      <c r="Y778" s="194"/>
      <c r="Z778" s="194"/>
      <c r="AA778" s="194"/>
      <c r="AB778" s="194"/>
      <c r="AC778" s="194"/>
      <c r="AD778" s="194"/>
      <c r="AE778" s="194"/>
      <c r="AF778" s="194"/>
      <c r="AG778" s="194"/>
      <c r="AH778" s="194"/>
      <c r="AI778" s="194"/>
      <c r="AJ778" s="194"/>
      <c r="AK778" s="194"/>
      <c r="AL778" s="194"/>
      <c r="AM778" s="194"/>
      <c r="AN778" s="194"/>
      <c r="AO778" s="194"/>
      <c r="AP778" s="194"/>
      <c r="AQ778" s="194"/>
      <c r="AR778" s="194"/>
      <c r="AS778" s="194"/>
      <c r="AT778" s="194"/>
      <c r="AU778" s="194"/>
      <c r="AV778" s="194"/>
      <c r="AW778" s="194"/>
      <c r="AX778" s="194"/>
      <c r="AY778" s="194"/>
      <c r="AZ778" s="194"/>
    </row>
    <row r="779" spans="1:52" s="36" customFormat="1" ht="18.5" x14ac:dyDescent="0.45">
      <c r="A779" s="86" t="s">
        <v>256</v>
      </c>
      <c r="B779" s="197" t="s">
        <v>256</v>
      </c>
      <c r="C779" s="37"/>
      <c r="D779" s="37"/>
      <c r="E779" s="45" t="s">
        <v>254</v>
      </c>
      <c r="F779" s="46"/>
      <c r="G779" s="47"/>
      <c r="H779" s="78" t="s">
        <v>255</v>
      </c>
      <c r="I779" s="47"/>
      <c r="J779" s="47"/>
      <c r="K779" s="47"/>
      <c r="L779" s="61"/>
      <c r="M779" s="44"/>
      <c r="N779" s="194"/>
      <c r="O779" s="194"/>
      <c r="P779" s="194"/>
      <c r="Q779" s="194"/>
      <c r="R779" s="194"/>
      <c r="S779" s="194"/>
      <c r="T779" s="194"/>
      <c r="U779" s="194"/>
      <c r="V779" s="194"/>
      <c r="W779" s="194"/>
      <c r="X779" s="194"/>
      <c r="Y779" s="194"/>
      <c r="Z779" s="194"/>
      <c r="AA779" s="194"/>
      <c r="AB779" s="194"/>
      <c r="AC779" s="194"/>
      <c r="AD779" s="194"/>
      <c r="AE779" s="194"/>
      <c r="AF779" s="194"/>
      <c r="AG779" s="194"/>
      <c r="AH779" s="194"/>
      <c r="AI779" s="194"/>
      <c r="AJ779" s="194"/>
      <c r="AK779" s="194"/>
      <c r="AL779" s="194"/>
      <c r="AM779" s="194"/>
      <c r="AN779" s="194"/>
      <c r="AO779" s="194"/>
      <c r="AP779" s="194"/>
      <c r="AQ779" s="194"/>
      <c r="AR779" s="194"/>
      <c r="AS779" s="194"/>
      <c r="AT779" s="194"/>
      <c r="AU779" s="194"/>
      <c r="AV779" s="194"/>
      <c r="AW779" s="194"/>
      <c r="AX779" s="194"/>
      <c r="AY779" s="194"/>
      <c r="AZ779" s="194"/>
    </row>
    <row r="780" spans="1:52" s="36" customFormat="1" ht="18.5" x14ac:dyDescent="0.45">
      <c r="A780" s="86" t="s">
        <v>256</v>
      </c>
      <c r="B780" s="197" t="s">
        <v>256</v>
      </c>
      <c r="C780" s="37"/>
      <c r="D780" s="37"/>
      <c r="E780" s="57"/>
      <c r="F780" s="43"/>
      <c r="G780" s="79"/>
      <c r="H780" s="79"/>
      <c r="I780" s="79"/>
      <c r="J780" s="79"/>
      <c r="K780" s="79"/>
      <c r="L780" s="61"/>
      <c r="M780" s="44"/>
      <c r="N780" s="194"/>
      <c r="O780" s="194"/>
      <c r="P780" s="194"/>
      <c r="Q780" s="194"/>
      <c r="R780" s="194"/>
      <c r="S780" s="194"/>
      <c r="T780" s="194"/>
      <c r="U780" s="194"/>
      <c r="V780" s="194"/>
      <c r="W780" s="194"/>
      <c r="X780" s="194"/>
      <c r="Y780" s="194"/>
      <c r="Z780" s="194"/>
      <c r="AA780" s="194"/>
      <c r="AB780" s="194"/>
      <c r="AC780" s="194"/>
      <c r="AD780" s="194"/>
      <c r="AE780" s="194"/>
      <c r="AF780" s="194"/>
      <c r="AG780" s="194"/>
      <c r="AH780" s="194"/>
      <c r="AI780" s="194"/>
      <c r="AJ780" s="194"/>
      <c r="AK780" s="194"/>
      <c r="AL780" s="194"/>
      <c r="AM780" s="194"/>
      <c r="AN780" s="194"/>
      <c r="AO780" s="194"/>
      <c r="AP780" s="194"/>
      <c r="AQ780" s="194"/>
      <c r="AR780" s="194"/>
      <c r="AS780" s="194"/>
      <c r="AT780" s="194"/>
      <c r="AU780" s="194"/>
      <c r="AV780" s="194"/>
      <c r="AW780" s="194"/>
      <c r="AX780" s="194"/>
      <c r="AY780" s="194"/>
      <c r="AZ780" s="194"/>
    </row>
    <row r="781" spans="1:52" s="36" customFormat="1" ht="15" thickBot="1" x14ac:dyDescent="0.4">
      <c r="A781" s="87" t="s">
        <v>256</v>
      </c>
      <c r="B781" s="197" t="s">
        <v>256</v>
      </c>
      <c r="C781" s="37"/>
      <c r="D781" s="73"/>
      <c r="E781" s="74"/>
      <c r="F781" s="74"/>
      <c r="G781" s="74"/>
      <c r="H781" s="74"/>
      <c r="I781" s="74"/>
      <c r="J781" s="74"/>
      <c r="K781" s="74"/>
      <c r="L781" s="75"/>
      <c r="M781" s="44"/>
      <c r="N781" s="194"/>
      <c r="O781" s="195"/>
      <c r="P781" s="195"/>
      <c r="Q781" s="195"/>
      <c r="R781" s="195"/>
      <c r="S781" s="195"/>
      <c r="T781" s="195"/>
      <c r="U781" s="195"/>
      <c r="V781" s="194"/>
      <c r="W781" s="194"/>
      <c r="X781" s="196"/>
      <c r="Y781" s="194"/>
      <c r="Z781" s="194"/>
      <c r="AA781" s="194"/>
      <c r="AB781" s="194"/>
      <c r="AC781" s="194"/>
      <c r="AD781" s="194"/>
      <c r="AE781" s="194"/>
      <c r="AF781" s="194"/>
      <c r="AG781" s="194"/>
      <c r="AH781" s="194"/>
      <c r="AI781" s="194"/>
      <c r="AJ781" s="194"/>
      <c r="AK781" s="194"/>
      <c r="AL781" s="194"/>
      <c r="AM781" s="194"/>
      <c r="AN781" s="194"/>
      <c r="AO781" s="194"/>
      <c r="AP781" s="194"/>
      <c r="AQ781" s="194"/>
      <c r="AR781" s="194"/>
      <c r="AS781" s="194"/>
      <c r="AT781" s="194"/>
      <c r="AU781" s="194"/>
      <c r="AV781" s="194"/>
      <c r="AW781" s="194"/>
      <c r="AX781" s="194"/>
      <c r="AY781" s="194"/>
      <c r="AZ781" s="194"/>
    </row>
    <row r="782" spans="1:52" s="36" customFormat="1" x14ac:dyDescent="0.35">
      <c r="A782" s="87" t="s">
        <v>256</v>
      </c>
      <c r="B782" s="197" t="s">
        <v>256</v>
      </c>
      <c r="C782" s="37"/>
      <c r="D782" s="43"/>
      <c r="E782" s="43"/>
      <c r="F782" s="43"/>
      <c r="G782" s="43"/>
      <c r="H782" s="43"/>
      <c r="I782" s="43"/>
      <c r="J782" s="43"/>
      <c r="K782" s="43"/>
      <c r="L782" s="43"/>
      <c r="M782" s="44"/>
      <c r="N782" s="194"/>
      <c r="O782" s="194"/>
      <c r="P782" s="194"/>
      <c r="Q782" s="194"/>
      <c r="R782" s="194"/>
      <c r="S782" s="194"/>
      <c r="T782" s="194"/>
      <c r="U782" s="194"/>
      <c r="V782" s="194"/>
      <c r="W782" s="194"/>
      <c r="X782" s="194"/>
      <c r="Y782" s="194"/>
      <c r="Z782" s="194"/>
      <c r="AA782" s="194"/>
      <c r="AB782" s="194"/>
      <c r="AC782" s="194"/>
      <c r="AD782" s="194"/>
      <c r="AE782" s="194"/>
      <c r="AF782" s="194"/>
      <c r="AG782" s="194"/>
      <c r="AH782" s="194"/>
      <c r="AI782" s="194"/>
      <c r="AJ782" s="194"/>
      <c r="AK782" s="194"/>
      <c r="AL782" s="194"/>
      <c r="AM782" s="194"/>
      <c r="AN782" s="194"/>
      <c r="AO782" s="194"/>
      <c r="AP782" s="194"/>
      <c r="AQ782" s="194"/>
      <c r="AR782" s="194"/>
      <c r="AS782" s="194"/>
      <c r="AT782" s="194"/>
      <c r="AU782" s="194"/>
      <c r="AV782" s="194"/>
      <c r="AW782" s="194"/>
      <c r="AX782" s="194"/>
      <c r="AY782" s="194"/>
      <c r="AZ782" s="194"/>
    </row>
    <row r="783" spans="1:52" s="36" customFormat="1" ht="15" thickBot="1" x14ac:dyDescent="0.4">
      <c r="A783" s="87" t="s">
        <v>256</v>
      </c>
      <c r="B783" s="197" t="s">
        <v>256</v>
      </c>
      <c r="C783" s="73"/>
      <c r="D783" s="74"/>
      <c r="E783" s="74"/>
      <c r="F783" s="74"/>
      <c r="G783" s="74"/>
      <c r="H783" s="74"/>
      <c r="I783" s="74"/>
      <c r="J783" s="74"/>
      <c r="K783" s="74"/>
      <c r="L783" s="74"/>
      <c r="M783" s="75"/>
      <c r="N783" s="194"/>
      <c r="O783" s="194"/>
      <c r="P783" s="194"/>
      <c r="Q783" s="194"/>
      <c r="R783" s="194"/>
      <c r="S783" s="194"/>
      <c r="T783" s="194"/>
      <c r="U783" s="194"/>
      <c r="V783" s="194"/>
      <c r="W783" s="194"/>
      <c r="X783" s="194"/>
      <c r="Y783" s="194"/>
      <c r="Z783" s="194"/>
      <c r="AA783" s="194"/>
      <c r="AB783" s="194"/>
      <c r="AC783" s="194"/>
      <c r="AD783" s="194"/>
      <c r="AE783" s="194"/>
      <c r="AF783" s="194"/>
      <c r="AG783" s="194"/>
      <c r="AH783" s="194"/>
      <c r="AI783" s="194"/>
      <c r="AJ783" s="194"/>
      <c r="AK783" s="194"/>
      <c r="AL783" s="194"/>
      <c r="AM783" s="194"/>
      <c r="AN783" s="194"/>
      <c r="AO783" s="194"/>
      <c r="AP783" s="194"/>
      <c r="AQ783" s="194"/>
      <c r="AR783" s="194"/>
      <c r="AS783" s="194"/>
      <c r="AT783" s="194"/>
      <c r="AU783" s="194"/>
      <c r="AV783" s="194"/>
      <c r="AW783" s="194"/>
      <c r="AX783" s="194"/>
      <c r="AY783" s="194"/>
      <c r="AZ783" s="194"/>
    </row>
    <row r="784" spans="1:52" s="36" customFormat="1" x14ac:dyDescent="0.35">
      <c r="A784" s="87"/>
      <c r="B784" s="214" t="s">
        <v>256</v>
      </c>
      <c r="C784" s="166" t="s">
        <v>358</v>
      </c>
      <c r="N784" s="194"/>
      <c r="O784" s="194"/>
      <c r="P784" s="194"/>
      <c r="Q784" s="194"/>
      <c r="R784" s="194"/>
      <c r="S784" s="194"/>
      <c r="T784" s="194"/>
      <c r="U784" s="194"/>
      <c r="V784" s="194"/>
      <c r="W784" s="194"/>
      <c r="X784" s="194"/>
      <c r="Y784" s="194"/>
      <c r="Z784" s="194"/>
      <c r="AA784" s="194"/>
      <c r="AB784" s="194"/>
      <c r="AC784" s="194"/>
      <c r="AD784" s="194"/>
      <c r="AE784" s="194"/>
      <c r="AF784" s="194"/>
      <c r="AG784" s="194"/>
      <c r="AH784" s="194"/>
      <c r="AI784" s="194"/>
      <c r="AJ784" s="194"/>
      <c r="AK784" s="194"/>
      <c r="AL784" s="194"/>
      <c r="AM784" s="194"/>
      <c r="AN784" s="194"/>
      <c r="AO784" s="194"/>
      <c r="AP784" s="194"/>
      <c r="AQ784" s="194"/>
      <c r="AR784" s="194"/>
      <c r="AS784" s="194"/>
      <c r="AT784" s="194"/>
      <c r="AU784" s="194"/>
      <c r="AV784" s="194"/>
      <c r="AW784" s="194"/>
      <c r="AX784" s="194"/>
      <c r="AY784" s="194"/>
      <c r="AZ784" s="194"/>
    </row>
    <row r="785" spans="1:52" s="36" customFormat="1" x14ac:dyDescent="0.35">
      <c r="A785" s="87"/>
      <c r="B785" s="214" t="s">
        <v>256</v>
      </c>
      <c r="C785" s="89" t="s">
        <v>359</v>
      </c>
      <c r="N785" s="194"/>
      <c r="O785" s="194"/>
      <c r="P785" s="194"/>
      <c r="Q785" s="194"/>
      <c r="R785" s="194"/>
      <c r="S785" s="194"/>
      <c r="T785" s="194"/>
      <c r="U785" s="194"/>
      <c r="V785" s="194"/>
      <c r="W785" s="194"/>
      <c r="X785" s="194"/>
      <c r="Y785" s="194"/>
      <c r="Z785" s="194"/>
      <c r="AA785" s="194"/>
      <c r="AB785" s="194"/>
      <c r="AC785" s="194"/>
      <c r="AD785" s="194"/>
      <c r="AE785" s="194"/>
      <c r="AF785" s="194"/>
      <c r="AG785" s="194"/>
      <c r="AH785" s="194"/>
      <c r="AI785" s="194"/>
      <c r="AJ785" s="194"/>
      <c r="AK785" s="194"/>
      <c r="AL785" s="194"/>
      <c r="AM785" s="194"/>
      <c r="AN785" s="194"/>
      <c r="AO785" s="194"/>
      <c r="AP785" s="194"/>
      <c r="AQ785" s="194"/>
      <c r="AR785" s="194"/>
      <c r="AS785" s="194"/>
      <c r="AT785" s="194"/>
      <c r="AU785" s="194"/>
      <c r="AV785" s="194"/>
      <c r="AW785" s="194"/>
      <c r="AX785" s="194"/>
      <c r="AY785" s="194"/>
      <c r="AZ785" s="194"/>
    </row>
  </sheetData>
  <sheetProtection algorithmName="SHA-512" hashValue="gEwpgAF2joJxXYFF4fUVmcAz8Io8XuJnwGKMi1yC0E7SC++SHTbU/ye6mrGT2+9Ya4qEhn+W1mgbN2v/DNZuCg==" saltValue="9/1/62L/cdxO9zmWo7W46w==" spinCount="100000" sheet="1" objects="1" scenarios="1" selectLockedCells="1"/>
  <mergeCells count="7">
    <mergeCell ref="G730:K734"/>
    <mergeCell ref="H3:K3"/>
    <mergeCell ref="L3:M3"/>
    <mergeCell ref="K4:K8"/>
    <mergeCell ref="E328:K328"/>
    <mergeCell ref="E493:K493"/>
    <mergeCell ref="G711:K718"/>
  </mergeCells>
  <pageMargins left="0.7" right="0.7" top="0.75" bottom="0.75" header="0.3" footer="0.3"/>
  <pageSetup scale="40" orientation="portrait" r:id="rId1"/>
  <headerFooter>
    <oddFooter xml:space="preserve">&amp;LUnrestricted </oddFooter>
    <evenFooter xml:space="preserve">&amp;LUnrestricted </evenFooter>
    <firstFooter xml:space="preserve">&amp;LUnrestricted </firstFooter>
  </headerFooter>
  <rowBreaks count="4" manualBreakCount="4">
    <brk id="126" max="16383" man="1"/>
    <brk id="360" max="16383" man="1"/>
    <brk id="532" max="16383" man="1"/>
    <brk id="59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CC51-A177-4B6A-84D5-844264A15088}">
  <dimension ref="A1:AZ825"/>
  <sheetViews>
    <sheetView showGridLines="0" zoomScale="85" zoomScaleNormal="85" workbookViewId="0">
      <selection activeCell="G5" sqref="G5"/>
    </sheetView>
  </sheetViews>
  <sheetFormatPr defaultRowHeight="14.5" x14ac:dyDescent="0.35"/>
  <cols>
    <col min="1" max="1" width="3.1796875" style="82" customWidth="1"/>
    <col min="2" max="2" width="5" style="184" hidden="1" customWidth="1"/>
    <col min="4" max="4" width="10.6328125" customWidth="1"/>
    <col min="5" max="5" width="16.08984375" customWidth="1"/>
    <col min="6" max="6" width="10.90625" customWidth="1"/>
    <col min="7" max="7" width="11.6328125" customWidth="1"/>
    <col min="8" max="8" width="11.90625" customWidth="1"/>
    <col min="9" max="10" width="5.90625" customWidth="1"/>
    <col min="11" max="11" width="77.1796875" customWidth="1"/>
    <col min="12" max="12" width="36.36328125" customWidth="1"/>
    <col min="13" max="13" width="27.54296875" customWidth="1"/>
    <col min="14" max="14" width="81.81640625" style="187" hidden="1" customWidth="1"/>
    <col min="15" max="18" width="8.90625" style="187" hidden="1" customWidth="1"/>
    <col min="19" max="19" width="13.1796875" style="187" hidden="1" customWidth="1"/>
    <col min="20" max="20" width="8.90625" style="187" hidden="1" customWidth="1"/>
    <col min="21" max="21" width="19.54296875" style="187" hidden="1" customWidth="1"/>
    <col min="22" max="22" width="12.90625" style="187" hidden="1" customWidth="1"/>
    <col min="23" max="23" width="16.08984375" style="187" hidden="1" customWidth="1"/>
    <col min="24" max="24" width="16" style="187" hidden="1" customWidth="1"/>
    <col min="25" max="32" width="8.90625" style="187" hidden="1" customWidth="1"/>
    <col min="33" max="33" width="16.54296875" style="187" hidden="1" customWidth="1"/>
    <col min="34" max="52" width="8.90625" style="187" hidden="1" customWidth="1"/>
    <col min="53" max="53" width="8.90625" customWidth="1"/>
  </cols>
  <sheetData>
    <row r="1" spans="1:52" ht="7.75" customHeight="1" thickBot="1" x14ac:dyDescent="0.4"/>
    <row r="2" spans="1:52" ht="200.4" customHeight="1" thickBot="1" x14ac:dyDescent="0.4">
      <c r="A2" s="82" t="s">
        <v>256</v>
      </c>
      <c r="B2" s="185" t="s">
        <v>367</v>
      </c>
      <c r="C2" s="26" t="s">
        <v>28</v>
      </c>
      <c r="D2" s="27"/>
      <c r="E2" s="27"/>
      <c r="F2" s="27"/>
      <c r="G2" s="27"/>
      <c r="H2" s="27"/>
      <c r="I2" s="27"/>
      <c r="J2" s="27"/>
      <c r="K2" s="27"/>
      <c r="L2" s="27"/>
      <c r="M2" s="183"/>
    </row>
    <row r="3" spans="1:52" ht="125.4" customHeight="1" thickBot="1" x14ac:dyDescent="0.4">
      <c r="A3" s="83" t="s">
        <v>256</v>
      </c>
      <c r="B3" s="197" t="s">
        <v>256</v>
      </c>
      <c r="C3" s="28"/>
      <c r="D3" s="29"/>
      <c r="E3" s="29"/>
      <c r="F3" s="29"/>
      <c r="G3" s="29"/>
      <c r="H3" s="227" t="s">
        <v>467</v>
      </c>
      <c r="I3" s="227"/>
      <c r="J3" s="227"/>
      <c r="K3" s="227"/>
      <c r="L3" s="218" t="s">
        <v>547</v>
      </c>
      <c r="M3" s="219"/>
    </row>
    <row r="4" spans="1:52" ht="14.4" customHeight="1" thickBot="1" x14ac:dyDescent="0.4">
      <c r="A4" s="81" t="s">
        <v>256</v>
      </c>
      <c r="B4" s="197" t="s">
        <v>256</v>
      </c>
      <c r="C4" s="12"/>
      <c r="D4" s="13"/>
      <c r="E4" s="13"/>
      <c r="F4" s="13"/>
      <c r="G4" s="13"/>
      <c r="H4" s="13"/>
      <c r="I4" s="13"/>
      <c r="J4" s="13"/>
      <c r="K4" s="220" t="s">
        <v>470</v>
      </c>
      <c r="L4" s="13"/>
      <c r="M4" s="14"/>
    </row>
    <row r="5" spans="1:52" ht="16.5" thickBot="1" x14ac:dyDescent="0.4">
      <c r="A5" s="81" t="s">
        <v>256</v>
      </c>
      <c r="B5" s="197" t="s">
        <v>256</v>
      </c>
      <c r="C5" s="15"/>
      <c r="D5" s="5" t="s">
        <v>203</v>
      </c>
      <c r="E5" s="5"/>
      <c r="F5" s="7"/>
      <c r="G5" s="30" t="s">
        <v>251</v>
      </c>
      <c r="H5" s="7"/>
      <c r="I5" s="7"/>
      <c r="J5" s="7"/>
      <c r="K5" s="221"/>
      <c r="L5" s="7"/>
      <c r="M5" s="17"/>
    </row>
    <row r="6" spans="1:52" ht="15" thickBot="1" x14ac:dyDescent="0.4">
      <c r="A6" s="81" t="s">
        <v>256</v>
      </c>
      <c r="B6" s="197" t="s">
        <v>256</v>
      </c>
      <c r="C6" s="15"/>
      <c r="D6" s="7"/>
      <c r="E6" s="7"/>
      <c r="F6" s="7"/>
      <c r="G6" s="7"/>
      <c r="H6" s="7"/>
      <c r="I6" s="7"/>
      <c r="J6" s="7"/>
      <c r="K6" s="221"/>
      <c r="L6" s="7"/>
      <c r="M6" s="17"/>
    </row>
    <row r="7" spans="1:52" ht="16.5" thickBot="1" x14ac:dyDescent="0.4">
      <c r="A7" s="81" t="s">
        <v>256</v>
      </c>
      <c r="B7" s="197" t="s">
        <v>256</v>
      </c>
      <c r="C7" s="15"/>
      <c r="D7" s="5" t="s">
        <v>202</v>
      </c>
      <c r="E7" s="5"/>
      <c r="F7" s="7"/>
      <c r="G7" s="9" t="e">
        <f>G5*3.78541</f>
        <v>#VALUE!</v>
      </c>
      <c r="H7" s="4"/>
      <c r="I7" s="7"/>
      <c r="J7" s="7"/>
      <c r="K7" s="221"/>
      <c r="L7" s="7"/>
      <c r="M7" s="17"/>
    </row>
    <row r="8" spans="1:52" ht="7.25" customHeight="1" thickBot="1" x14ac:dyDescent="0.4">
      <c r="A8" s="81" t="s">
        <v>256</v>
      </c>
      <c r="B8" s="197" t="s">
        <v>256</v>
      </c>
      <c r="C8" s="19"/>
      <c r="D8" s="20"/>
      <c r="E8" s="20"/>
      <c r="F8" s="20"/>
      <c r="G8" s="20"/>
      <c r="H8" s="20"/>
      <c r="I8" s="20"/>
      <c r="J8" s="20"/>
      <c r="K8" s="222"/>
      <c r="L8" s="20"/>
      <c r="M8" s="21"/>
    </row>
    <row r="9" spans="1:52" s="22" customFormat="1" ht="7.25" customHeight="1" thickBot="1" x14ac:dyDescent="0.4">
      <c r="A9" s="83" t="s">
        <v>256</v>
      </c>
      <c r="B9" s="197" t="s">
        <v>256</v>
      </c>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row>
    <row r="10" spans="1:52" ht="15" thickBot="1" x14ac:dyDescent="0.4">
      <c r="A10" s="81" t="s">
        <v>256</v>
      </c>
      <c r="B10" s="197" t="s">
        <v>256</v>
      </c>
      <c r="C10" s="12"/>
      <c r="D10" s="13"/>
      <c r="E10" s="13"/>
      <c r="F10" s="13"/>
      <c r="G10" s="13"/>
      <c r="H10" s="13"/>
      <c r="I10" s="13"/>
      <c r="J10" s="13"/>
      <c r="K10" s="13"/>
      <c r="L10" s="13"/>
      <c r="M10" s="14"/>
    </row>
    <row r="11" spans="1:52" ht="28.25" customHeight="1" thickBot="1" x14ac:dyDescent="0.5">
      <c r="A11" s="81" t="s">
        <v>256</v>
      </c>
      <c r="B11" s="197" t="s">
        <v>256</v>
      </c>
      <c r="C11" s="15"/>
      <c r="D11" s="211" t="s">
        <v>42</v>
      </c>
      <c r="E11" s="10"/>
      <c r="F11" s="10"/>
      <c r="G11" s="10"/>
      <c r="H11" s="10"/>
      <c r="I11" s="10"/>
      <c r="J11" s="11"/>
      <c r="K11" s="8"/>
      <c r="L11" s="8"/>
      <c r="M11" s="23"/>
      <c r="N11" s="3"/>
    </row>
    <row r="12" spans="1:52" ht="15" thickBot="1" x14ac:dyDescent="0.4">
      <c r="A12" s="81" t="s">
        <v>256</v>
      </c>
      <c r="B12" s="197" t="s">
        <v>256</v>
      </c>
      <c r="C12" s="15"/>
      <c r="D12" s="7"/>
      <c r="E12" s="7"/>
      <c r="F12" s="7"/>
      <c r="G12" s="7"/>
      <c r="H12" s="7"/>
      <c r="I12" s="7"/>
      <c r="J12" s="7"/>
      <c r="K12" s="7"/>
      <c r="L12" s="7"/>
      <c r="M12" s="17"/>
    </row>
    <row r="13" spans="1:52" ht="8.4" customHeight="1" thickBot="1" x14ac:dyDescent="0.4">
      <c r="A13" s="81" t="s">
        <v>256</v>
      </c>
      <c r="B13" s="197" t="s">
        <v>256</v>
      </c>
      <c r="C13" s="15"/>
      <c r="D13" s="12"/>
      <c r="E13" s="13"/>
      <c r="F13" s="13"/>
      <c r="G13" s="13"/>
      <c r="H13" s="13"/>
      <c r="I13" s="13"/>
      <c r="J13" s="13"/>
      <c r="K13" s="13"/>
      <c r="L13" s="14"/>
      <c r="M13" s="17"/>
    </row>
    <row r="14" spans="1:52" ht="19" thickBot="1" x14ac:dyDescent="0.5">
      <c r="A14" s="81" t="s">
        <v>256</v>
      </c>
      <c r="B14" s="197" t="s">
        <v>256</v>
      </c>
      <c r="C14" s="15"/>
      <c r="D14" s="15"/>
      <c r="E14" s="24" t="s">
        <v>29</v>
      </c>
      <c r="F14" s="7"/>
      <c r="G14" s="32" t="s">
        <v>251</v>
      </c>
      <c r="H14" s="7" t="s">
        <v>30</v>
      </c>
      <c r="I14" s="7"/>
      <c r="J14" s="7"/>
      <c r="K14" s="16" t="s">
        <v>10</v>
      </c>
      <c r="L14" s="17"/>
      <c r="M14" s="17"/>
    </row>
    <row r="15" spans="1:52" ht="109.75" customHeight="1" thickBot="1" x14ac:dyDescent="0.4">
      <c r="A15" s="81" t="s">
        <v>256</v>
      </c>
      <c r="B15" s="197" t="s">
        <v>256</v>
      </c>
      <c r="C15" s="15"/>
      <c r="D15" s="15"/>
      <c r="E15" s="7"/>
      <c r="F15" s="7"/>
      <c r="G15" s="7"/>
      <c r="H15" s="7"/>
      <c r="I15" s="7"/>
      <c r="J15" s="7"/>
      <c r="K15" s="2" t="str">
        <f>IF(AND(G14&gt;=O16,G14&lt;=P16),N16,IF(AND(G14&gt;=O17,G14&lt;=P17),N17,IF(AND(G14&gt;=O18,G14&lt;=P18),N18,IF(AND(G14&gt;=O19,G14&lt;=P19),N19,IF(AND(G14&gt;=O20,G14&lt;=P20),N20,IF(AND(G14&gt;=O21,G14&lt;=P21),N21,N22))))))</f>
        <v>Verify Data Entry</v>
      </c>
      <c r="L15" s="17"/>
      <c r="M15" s="17"/>
      <c r="O15" s="187" t="s">
        <v>0</v>
      </c>
      <c r="P15" s="187" t="s">
        <v>1</v>
      </c>
    </row>
    <row r="16" spans="1:52" ht="72.5" hidden="1" x14ac:dyDescent="0.35">
      <c r="A16" s="81"/>
      <c r="B16" s="197"/>
      <c r="C16" s="15"/>
      <c r="D16" s="15"/>
      <c r="E16" s="7"/>
      <c r="F16" s="7"/>
      <c r="G16" s="7"/>
      <c r="H16" s="7"/>
      <c r="I16" s="7"/>
      <c r="J16" s="7"/>
      <c r="K16" s="1"/>
      <c r="L16" s="17"/>
      <c r="M16" s="17"/>
      <c r="N16" s="188" t="s">
        <v>369</v>
      </c>
      <c r="O16" s="187">
        <v>20</v>
      </c>
      <c r="P16" s="187">
        <v>25</v>
      </c>
    </row>
    <row r="17" spans="1:24" ht="72.5" hidden="1" x14ac:dyDescent="0.35">
      <c r="A17" s="81"/>
      <c r="B17" s="197"/>
      <c r="C17" s="15"/>
      <c r="D17" s="15"/>
      <c r="E17" s="7"/>
      <c r="F17" s="7"/>
      <c r="G17" s="7"/>
      <c r="H17" s="7"/>
      <c r="I17" s="7"/>
      <c r="J17" s="7"/>
      <c r="K17" s="1"/>
      <c r="L17" s="17"/>
      <c r="M17" s="17"/>
      <c r="N17" s="188" t="s">
        <v>370</v>
      </c>
      <c r="O17" s="187">
        <v>25</v>
      </c>
      <c r="P17" s="187">
        <v>28</v>
      </c>
    </row>
    <row r="18" spans="1:24" ht="101.5" hidden="1" x14ac:dyDescent="0.35">
      <c r="A18" s="81"/>
      <c r="B18" s="197"/>
      <c r="C18" s="15"/>
      <c r="D18" s="15"/>
      <c r="E18" s="7"/>
      <c r="F18" s="7"/>
      <c r="G18" s="7"/>
      <c r="H18" s="7"/>
      <c r="I18" s="7"/>
      <c r="J18" s="7"/>
      <c r="K18" s="1"/>
      <c r="L18" s="17"/>
      <c r="M18" s="17"/>
      <c r="N18" s="188" t="s">
        <v>371</v>
      </c>
      <c r="O18" s="187">
        <v>28</v>
      </c>
      <c r="P18" s="187">
        <v>33</v>
      </c>
    </row>
    <row r="19" spans="1:24" hidden="1" x14ac:dyDescent="0.35">
      <c r="A19" s="81"/>
      <c r="B19" s="197"/>
      <c r="C19" s="15"/>
      <c r="D19" s="15"/>
      <c r="E19" s="7"/>
      <c r="F19" s="7"/>
      <c r="G19" s="7"/>
      <c r="H19" s="7"/>
      <c r="I19" s="7"/>
      <c r="J19" s="7"/>
      <c r="K19" s="1"/>
      <c r="L19" s="17"/>
      <c r="M19" s="17"/>
      <c r="N19" s="188" t="s">
        <v>474</v>
      </c>
      <c r="O19" s="187">
        <v>33</v>
      </c>
      <c r="P19" s="187">
        <v>35</v>
      </c>
    </row>
    <row r="20" spans="1:24" ht="101.5" hidden="1" x14ac:dyDescent="0.35">
      <c r="A20" s="81"/>
      <c r="B20" s="197"/>
      <c r="C20" s="15"/>
      <c r="D20" s="15"/>
      <c r="E20" s="7"/>
      <c r="F20" s="7"/>
      <c r="G20" s="7"/>
      <c r="H20" s="7"/>
      <c r="I20" s="7"/>
      <c r="J20" s="7"/>
      <c r="K20" s="1"/>
      <c r="L20" s="17"/>
      <c r="M20" s="17"/>
      <c r="N20" s="188" t="s">
        <v>372</v>
      </c>
      <c r="O20" s="187">
        <v>35</v>
      </c>
      <c r="P20" s="187">
        <v>38</v>
      </c>
    </row>
    <row r="21" spans="1:24" ht="101.5" hidden="1" x14ac:dyDescent="0.35">
      <c r="A21" s="81"/>
      <c r="B21" s="197"/>
      <c r="C21" s="15"/>
      <c r="D21" s="15"/>
      <c r="E21" s="7"/>
      <c r="F21" s="7"/>
      <c r="G21" s="7"/>
      <c r="H21" s="7"/>
      <c r="I21" s="7"/>
      <c r="J21" s="7"/>
      <c r="K21" s="1"/>
      <c r="L21" s="17"/>
      <c r="M21" s="17"/>
      <c r="N21" s="188" t="s">
        <v>373</v>
      </c>
      <c r="O21" s="187">
        <v>38</v>
      </c>
      <c r="P21" s="187">
        <v>45</v>
      </c>
    </row>
    <row r="22" spans="1:24" hidden="1" x14ac:dyDescent="0.35">
      <c r="A22" s="81"/>
      <c r="B22" s="197"/>
      <c r="C22" s="15"/>
      <c r="D22" s="15"/>
      <c r="E22" s="7"/>
      <c r="F22" s="7"/>
      <c r="G22" s="7"/>
      <c r="H22" s="7"/>
      <c r="I22" s="7"/>
      <c r="J22" s="7"/>
      <c r="K22" s="6"/>
      <c r="L22" s="17"/>
      <c r="M22" s="17"/>
      <c r="N22" s="187" t="s">
        <v>6</v>
      </c>
    </row>
    <row r="23" spans="1:24" x14ac:dyDescent="0.35">
      <c r="A23" s="81" t="s">
        <v>256</v>
      </c>
      <c r="B23" s="197" t="s">
        <v>256</v>
      </c>
      <c r="C23" s="15"/>
      <c r="D23" s="15"/>
      <c r="E23" s="7"/>
      <c r="F23" s="7"/>
      <c r="G23" s="7"/>
      <c r="H23" s="7"/>
      <c r="I23" s="7"/>
      <c r="J23" s="7"/>
      <c r="K23" s="7"/>
      <c r="L23" s="17"/>
      <c r="M23" s="17"/>
    </row>
    <row r="24" spans="1:24" x14ac:dyDescent="0.35">
      <c r="A24" s="81" t="s">
        <v>256</v>
      </c>
      <c r="B24" s="197" t="s">
        <v>256</v>
      </c>
      <c r="C24" s="15"/>
      <c r="D24" s="15"/>
      <c r="E24" s="16" t="str">
        <f>IF(AND(G14&gt;=0,G14&lt;=34),N25,IF(AND(G14&gt;=34,G14&lt;=45),N26,N27))</f>
        <v xml:space="preserve">Verify Data Entry </v>
      </c>
      <c r="F24" s="7"/>
      <c r="G24" s="7"/>
      <c r="H24" s="7"/>
      <c r="I24" s="7"/>
      <c r="J24" s="7"/>
      <c r="K24" s="7"/>
      <c r="L24" s="17"/>
      <c r="M24" s="17"/>
    </row>
    <row r="25" spans="1:24" ht="29" hidden="1" x14ac:dyDescent="0.35">
      <c r="A25" s="81"/>
      <c r="B25" s="197"/>
      <c r="C25" s="15"/>
      <c r="D25" s="15"/>
      <c r="E25" s="18"/>
      <c r="F25" s="7"/>
      <c r="G25" s="4"/>
      <c r="H25" s="7"/>
      <c r="I25" s="7"/>
      <c r="J25" s="7"/>
      <c r="K25" s="7"/>
      <c r="L25" s="17"/>
      <c r="M25" s="17"/>
      <c r="N25" s="188" t="s">
        <v>32</v>
      </c>
    </row>
    <row r="26" spans="1:24" ht="29" hidden="1" x14ac:dyDescent="0.35">
      <c r="A26" s="81"/>
      <c r="B26" s="197"/>
      <c r="C26" s="15"/>
      <c r="D26" s="15"/>
      <c r="E26" s="7"/>
      <c r="F26" s="7"/>
      <c r="G26" s="7"/>
      <c r="H26" s="7"/>
      <c r="I26" s="7"/>
      <c r="J26" s="7"/>
      <c r="K26" s="7"/>
      <c r="L26" s="17"/>
      <c r="M26" s="17"/>
      <c r="N26" s="188" t="s">
        <v>33</v>
      </c>
    </row>
    <row r="27" spans="1:24" hidden="1" x14ac:dyDescent="0.35">
      <c r="A27" s="81"/>
      <c r="B27" s="197"/>
      <c r="C27" s="15"/>
      <c r="D27" s="15"/>
      <c r="E27" s="7"/>
      <c r="F27" s="7"/>
      <c r="G27" s="7"/>
      <c r="H27" s="7"/>
      <c r="I27" s="7"/>
      <c r="J27" s="7"/>
      <c r="K27" s="7"/>
      <c r="L27" s="17"/>
      <c r="M27" s="17"/>
      <c r="N27" s="188" t="s">
        <v>462</v>
      </c>
    </row>
    <row r="28" spans="1:24" hidden="1" x14ac:dyDescent="0.35">
      <c r="A28" s="81"/>
      <c r="B28" s="197"/>
      <c r="C28" s="15"/>
      <c r="D28" s="15"/>
      <c r="E28" s="7"/>
      <c r="F28" s="7"/>
      <c r="G28" s="7"/>
      <c r="H28" s="7"/>
      <c r="I28" s="7"/>
      <c r="J28" s="7"/>
      <c r="K28" s="7"/>
      <c r="L28" s="17"/>
      <c r="M28" s="17"/>
      <c r="N28" s="188"/>
    </row>
    <row r="29" spans="1:24" hidden="1" x14ac:dyDescent="0.35">
      <c r="A29" s="84"/>
      <c r="B29" s="197"/>
      <c r="C29" s="15"/>
      <c r="D29" s="15"/>
      <c r="E29" s="7"/>
      <c r="F29" s="7"/>
      <c r="G29" s="7"/>
      <c r="H29" s="7"/>
      <c r="I29" s="7"/>
      <c r="J29" s="7"/>
      <c r="K29" s="7"/>
      <c r="L29" s="17"/>
      <c r="M29" s="17"/>
    </row>
    <row r="30" spans="1:24" ht="15" thickBot="1" x14ac:dyDescent="0.4">
      <c r="A30" s="82" t="s">
        <v>256</v>
      </c>
      <c r="B30" s="197" t="s">
        <v>256</v>
      </c>
      <c r="C30" s="15"/>
      <c r="D30" s="19"/>
      <c r="E30" s="20"/>
      <c r="F30" s="20"/>
      <c r="G30" s="20"/>
      <c r="H30" s="20"/>
      <c r="I30" s="20"/>
      <c r="J30" s="20"/>
      <c r="K30" s="20"/>
      <c r="L30" s="21"/>
      <c r="M30" s="17"/>
      <c r="O30" s="189"/>
      <c r="P30" s="189"/>
      <c r="Q30" s="189"/>
      <c r="R30" s="189"/>
      <c r="S30" s="189"/>
      <c r="T30" s="189"/>
      <c r="U30" s="189"/>
      <c r="X30" s="190"/>
    </row>
    <row r="31" spans="1:24" ht="15" thickBot="1" x14ac:dyDescent="0.4">
      <c r="A31" s="81" t="s">
        <v>256</v>
      </c>
      <c r="B31" s="197" t="s">
        <v>256</v>
      </c>
      <c r="C31" s="15"/>
      <c r="D31" s="7"/>
      <c r="E31" s="7"/>
      <c r="F31" s="7"/>
      <c r="G31" s="7"/>
      <c r="H31" s="7"/>
      <c r="I31" s="7"/>
      <c r="J31" s="7"/>
      <c r="K31" s="7"/>
      <c r="L31" s="7"/>
      <c r="M31" s="17"/>
    </row>
    <row r="32" spans="1:24" ht="8.4" customHeight="1" thickBot="1" x14ac:dyDescent="0.4">
      <c r="A32" s="81" t="s">
        <v>256</v>
      </c>
      <c r="B32" s="197" t="s">
        <v>256</v>
      </c>
      <c r="C32" s="15"/>
      <c r="D32" s="12"/>
      <c r="E32" s="13"/>
      <c r="F32" s="13"/>
      <c r="G32" s="13"/>
      <c r="H32" s="13"/>
      <c r="I32" s="13"/>
      <c r="J32" s="13"/>
      <c r="K32" s="13"/>
      <c r="L32" s="14"/>
      <c r="M32" s="17"/>
    </row>
    <row r="33" spans="1:52" ht="19" thickBot="1" x14ac:dyDescent="0.5">
      <c r="A33" s="81" t="s">
        <v>256</v>
      </c>
      <c r="B33" s="197" t="s">
        <v>256</v>
      </c>
      <c r="C33" s="15"/>
      <c r="D33" s="15"/>
      <c r="E33" s="24" t="s">
        <v>411</v>
      </c>
      <c r="F33" s="7"/>
      <c r="G33" s="32" t="s">
        <v>251</v>
      </c>
      <c r="H33" s="7" t="s">
        <v>35</v>
      </c>
      <c r="I33" s="7"/>
      <c r="J33" s="7"/>
      <c r="K33" s="16" t="s">
        <v>10</v>
      </c>
      <c r="L33" s="17"/>
      <c r="M33" s="17"/>
    </row>
    <row r="34" spans="1:52" ht="109.75" customHeight="1" thickBot="1" x14ac:dyDescent="0.4">
      <c r="A34" s="81" t="s">
        <v>256</v>
      </c>
      <c r="B34" s="197" t="s">
        <v>256</v>
      </c>
      <c r="C34" s="15"/>
      <c r="D34" s="15"/>
      <c r="E34" s="7"/>
      <c r="F34" s="7"/>
      <c r="G34" s="7"/>
      <c r="H34" s="7"/>
      <c r="I34" s="7"/>
      <c r="J34" s="7"/>
      <c r="K34" s="2" t="str">
        <f>IF(AND(G33&gt;=O35,G33&lt;=P35),N35,IF(AND(G33&gt;=O36,G33&lt;=P36),N36,IF(AND(G33&gt;=O37,G33&lt;=P37),N37,IF(AND(G33&gt;=O38,G33&lt;=P38),N38,IF(AND(G33&gt;=O39,G33&lt;=P39),N39,IF(AND(G33&gt;=O40,G33&lt;=P40),N40,N41))))))</f>
        <v>Verify Data Entry</v>
      </c>
      <c r="L34" s="17"/>
      <c r="M34" s="17"/>
      <c r="O34" s="187" t="s">
        <v>0</v>
      </c>
      <c r="P34" s="187" t="s">
        <v>1</v>
      </c>
    </row>
    <row r="35" spans="1:52" ht="116" hidden="1" x14ac:dyDescent="0.35">
      <c r="A35" s="81"/>
      <c r="B35" s="197"/>
      <c r="C35" s="15"/>
      <c r="D35" s="15"/>
      <c r="E35" s="7"/>
      <c r="F35" s="7"/>
      <c r="G35" s="7"/>
      <c r="H35" s="7"/>
      <c r="I35" s="7"/>
      <c r="J35" s="7"/>
      <c r="K35" s="1"/>
      <c r="L35" s="17"/>
      <c r="M35" s="17"/>
      <c r="N35" s="188" t="s">
        <v>36</v>
      </c>
      <c r="O35" s="187">
        <v>4</v>
      </c>
      <c r="P35" s="187">
        <v>6.5</v>
      </c>
    </row>
    <row r="36" spans="1:52" ht="87" hidden="1" x14ac:dyDescent="0.35">
      <c r="A36" s="81"/>
      <c r="B36" s="197"/>
      <c r="C36" s="15"/>
      <c r="D36" s="15"/>
      <c r="E36" s="7"/>
      <c r="F36" s="7"/>
      <c r="G36" s="7"/>
      <c r="H36" s="7"/>
      <c r="I36" s="7"/>
      <c r="J36" s="7"/>
      <c r="K36" s="1"/>
      <c r="L36" s="17"/>
      <c r="M36" s="17"/>
      <c r="N36" s="188" t="s">
        <v>37</v>
      </c>
      <c r="O36" s="187">
        <v>6.5</v>
      </c>
      <c r="P36" s="187">
        <v>7.2</v>
      </c>
    </row>
    <row r="37" spans="1:52" ht="87" hidden="1" x14ac:dyDescent="0.35">
      <c r="A37" s="81"/>
      <c r="B37" s="197"/>
      <c r="C37" s="15"/>
      <c r="D37" s="15"/>
      <c r="E37" s="7"/>
      <c r="F37" s="7"/>
      <c r="G37" s="7"/>
      <c r="H37" s="7"/>
      <c r="I37" s="7"/>
      <c r="J37" s="7"/>
      <c r="K37" s="1"/>
      <c r="L37" s="17"/>
      <c r="M37" s="17"/>
      <c r="N37" s="188" t="s">
        <v>38</v>
      </c>
      <c r="O37" s="187">
        <v>7.2</v>
      </c>
      <c r="P37" s="187">
        <v>7.8</v>
      </c>
    </row>
    <row r="38" spans="1:52" hidden="1" x14ac:dyDescent="0.35">
      <c r="A38" s="81"/>
      <c r="B38" s="197"/>
      <c r="C38" s="15"/>
      <c r="D38" s="15"/>
      <c r="E38" s="7"/>
      <c r="F38" s="7"/>
      <c r="G38" s="7"/>
      <c r="H38" s="7"/>
      <c r="I38" s="7"/>
      <c r="J38" s="7"/>
      <c r="K38" s="1"/>
      <c r="L38" s="17"/>
      <c r="M38" s="17"/>
      <c r="N38" s="188" t="s">
        <v>39</v>
      </c>
      <c r="O38" s="187">
        <v>7.8</v>
      </c>
      <c r="P38" s="187">
        <v>8.5</v>
      </c>
    </row>
    <row r="39" spans="1:52" ht="101.5" hidden="1" x14ac:dyDescent="0.35">
      <c r="A39" s="81"/>
      <c r="B39" s="197"/>
      <c r="C39" s="15"/>
      <c r="D39" s="15"/>
      <c r="E39" s="7"/>
      <c r="F39" s="7"/>
      <c r="G39" s="7"/>
      <c r="H39" s="7"/>
      <c r="I39" s="7"/>
      <c r="J39" s="7"/>
      <c r="K39" s="1"/>
      <c r="L39" s="17"/>
      <c r="M39" s="17"/>
      <c r="N39" s="188" t="s">
        <v>40</v>
      </c>
      <c r="O39" s="187">
        <v>8.5</v>
      </c>
      <c r="P39" s="187">
        <v>11</v>
      </c>
    </row>
    <row r="40" spans="1:52" ht="101.5" hidden="1" x14ac:dyDescent="0.35">
      <c r="A40" s="81"/>
      <c r="B40" s="197"/>
      <c r="C40" s="15"/>
      <c r="D40" s="15"/>
      <c r="E40" s="7"/>
      <c r="F40" s="7"/>
      <c r="G40" s="7"/>
      <c r="H40" s="7"/>
      <c r="I40" s="7"/>
      <c r="J40" s="7"/>
      <c r="K40" s="1"/>
      <c r="L40" s="17"/>
      <c r="M40" s="17"/>
      <c r="N40" s="188" t="s">
        <v>41</v>
      </c>
      <c r="O40" s="187">
        <v>11</v>
      </c>
      <c r="P40" s="187">
        <v>14</v>
      </c>
    </row>
    <row r="41" spans="1:52" hidden="1" x14ac:dyDescent="0.35">
      <c r="A41" s="81"/>
      <c r="B41" s="197"/>
      <c r="C41" s="15"/>
      <c r="D41" s="15"/>
      <c r="E41" s="7"/>
      <c r="F41" s="7"/>
      <c r="G41" s="7"/>
      <c r="H41" s="7"/>
      <c r="I41" s="7"/>
      <c r="J41" s="7"/>
      <c r="K41" s="6"/>
      <c r="L41" s="17"/>
      <c r="M41" s="17"/>
      <c r="N41" s="187" t="s">
        <v>6</v>
      </c>
    </row>
    <row r="42" spans="1:52" hidden="1" x14ac:dyDescent="0.35">
      <c r="A42" s="81"/>
      <c r="B42" s="197"/>
      <c r="C42" s="15"/>
      <c r="D42" s="15"/>
      <c r="E42" s="7"/>
      <c r="F42" s="7"/>
      <c r="G42" s="7"/>
      <c r="H42" s="7"/>
      <c r="I42" s="7"/>
      <c r="J42" s="7"/>
      <c r="K42" s="7"/>
      <c r="L42" s="17"/>
      <c r="M42" s="17"/>
    </row>
    <row r="43" spans="1:52" hidden="1" x14ac:dyDescent="0.35">
      <c r="A43" s="81"/>
      <c r="B43" s="197"/>
      <c r="C43" s="15"/>
      <c r="D43" s="15"/>
      <c r="E43" s="7"/>
      <c r="F43" s="7"/>
      <c r="G43" s="7"/>
      <c r="H43" s="7"/>
      <c r="I43" s="7"/>
      <c r="J43" s="7"/>
      <c r="K43" s="7"/>
      <c r="L43" s="17"/>
      <c r="M43" s="17"/>
      <c r="N43" s="188"/>
    </row>
    <row r="44" spans="1:52" hidden="1" x14ac:dyDescent="0.35">
      <c r="A44" s="81"/>
      <c r="B44" s="197"/>
      <c r="C44" s="15"/>
      <c r="D44" s="15"/>
      <c r="E44" s="7"/>
      <c r="F44" s="7"/>
      <c r="G44" s="7"/>
      <c r="H44" s="7"/>
      <c r="I44" s="7"/>
      <c r="J44" s="7"/>
      <c r="K44" s="7"/>
      <c r="L44" s="17"/>
      <c r="M44" s="17"/>
      <c r="N44" s="188"/>
    </row>
    <row r="45" spans="1:52" hidden="1" x14ac:dyDescent="0.35">
      <c r="A45" s="84"/>
      <c r="B45" s="197"/>
      <c r="C45" s="15"/>
      <c r="D45" s="15"/>
      <c r="E45" s="7"/>
      <c r="F45" s="7"/>
      <c r="G45" s="7"/>
      <c r="H45" s="7"/>
      <c r="I45" s="7"/>
      <c r="J45" s="7"/>
      <c r="K45" s="7"/>
      <c r="L45" s="17"/>
      <c r="M45" s="17"/>
    </row>
    <row r="46" spans="1:52" ht="15" thickBot="1" x14ac:dyDescent="0.4">
      <c r="A46" s="82" t="s">
        <v>256</v>
      </c>
      <c r="B46" s="197" t="s">
        <v>256</v>
      </c>
      <c r="C46" s="15"/>
      <c r="D46" s="19"/>
      <c r="E46" s="20"/>
      <c r="F46" s="20"/>
      <c r="G46" s="20"/>
      <c r="H46" s="20"/>
      <c r="I46" s="20"/>
      <c r="J46" s="20"/>
      <c r="K46" s="20"/>
      <c r="L46" s="21"/>
      <c r="M46" s="17"/>
      <c r="O46" s="189"/>
      <c r="P46" s="189"/>
      <c r="Q46" s="189"/>
      <c r="R46" s="189"/>
      <c r="S46" s="189"/>
      <c r="T46" s="189"/>
      <c r="U46" s="189"/>
      <c r="X46" s="190"/>
    </row>
    <row r="47" spans="1:52" ht="15" thickBot="1" x14ac:dyDescent="0.4">
      <c r="A47" s="82" t="s">
        <v>256</v>
      </c>
      <c r="B47" s="197" t="s">
        <v>256</v>
      </c>
      <c r="C47" s="19"/>
      <c r="D47" s="20"/>
      <c r="E47" s="20"/>
      <c r="F47" s="20"/>
      <c r="G47" s="20"/>
      <c r="H47" s="20"/>
      <c r="I47" s="20"/>
      <c r="J47" s="20"/>
      <c r="K47" s="20"/>
      <c r="L47" s="20"/>
      <c r="M47" s="21"/>
    </row>
    <row r="48" spans="1:52" s="22" customFormat="1" ht="7.25" customHeight="1" thickBot="1" x14ac:dyDescent="0.4">
      <c r="A48" s="83" t="s">
        <v>256</v>
      </c>
      <c r="B48" s="197" t="s">
        <v>256</v>
      </c>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row>
    <row r="49" spans="1:16" ht="15" thickBot="1" x14ac:dyDescent="0.4">
      <c r="A49" s="81" t="s">
        <v>256</v>
      </c>
      <c r="B49" s="197" t="s">
        <v>256</v>
      </c>
      <c r="C49" s="12"/>
      <c r="D49" s="13"/>
      <c r="E49" s="13"/>
      <c r="F49" s="13"/>
      <c r="G49" s="13"/>
      <c r="H49" s="13"/>
      <c r="I49" s="13"/>
      <c r="J49" s="13"/>
      <c r="K49" s="13"/>
      <c r="L49" s="13"/>
      <c r="M49" s="14"/>
    </row>
    <row r="50" spans="1:16" ht="28.25" customHeight="1" thickBot="1" x14ac:dyDescent="0.5">
      <c r="A50" s="81" t="s">
        <v>256</v>
      </c>
      <c r="B50" s="197" t="s">
        <v>256</v>
      </c>
      <c r="C50" s="15"/>
      <c r="D50" s="211" t="s">
        <v>27</v>
      </c>
      <c r="E50" s="10"/>
      <c r="F50" s="10"/>
      <c r="G50" s="10"/>
      <c r="H50" s="10"/>
      <c r="I50" s="10"/>
      <c r="J50" s="11"/>
      <c r="K50" s="8"/>
      <c r="L50" s="8"/>
      <c r="M50" s="23"/>
      <c r="N50" s="3"/>
    </row>
    <row r="51" spans="1:16" s="187" customFormat="1" ht="15" thickBot="1" x14ac:dyDescent="0.4">
      <c r="A51" s="81" t="s">
        <v>256</v>
      </c>
      <c r="B51" s="197" t="s">
        <v>256</v>
      </c>
      <c r="C51" s="15"/>
      <c r="D51" s="7"/>
      <c r="E51" s="7"/>
      <c r="F51" s="7"/>
      <c r="G51" s="7"/>
      <c r="H51" s="7"/>
      <c r="I51" s="7"/>
      <c r="J51" s="7"/>
      <c r="K51" s="7"/>
      <c r="L51" s="7"/>
      <c r="M51" s="17"/>
    </row>
    <row r="52" spans="1:16" s="187" customFormat="1" ht="8.4" customHeight="1" thickBot="1" x14ac:dyDescent="0.4">
      <c r="A52" s="81" t="s">
        <v>256</v>
      </c>
      <c r="B52" s="197" t="s">
        <v>256</v>
      </c>
      <c r="C52" s="15"/>
      <c r="D52" s="12"/>
      <c r="E52" s="13"/>
      <c r="F52" s="13"/>
      <c r="G52" s="13"/>
      <c r="H52" s="13"/>
      <c r="I52" s="13"/>
      <c r="J52" s="13"/>
      <c r="K52" s="13"/>
      <c r="L52" s="14"/>
      <c r="M52" s="17"/>
    </row>
    <row r="53" spans="1:16" s="187" customFormat="1" ht="19" thickBot="1" x14ac:dyDescent="0.5">
      <c r="A53" s="81" t="s">
        <v>256</v>
      </c>
      <c r="B53" s="197" t="s">
        <v>256</v>
      </c>
      <c r="C53" s="15"/>
      <c r="D53" s="15"/>
      <c r="E53" s="24" t="s">
        <v>3</v>
      </c>
      <c r="F53" s="7"/>
      <c r="G53" s="32" t="s">
        <v>251</v>
      </c>
      <c r="H53" s="7" t="s">
        <v>4</v>
      </c>
      <c r="I53" s="7"/>
      <c r="J53" s="7"/>
      <c r="K53" s="16" t="s">
        <v>10</v>
      </c>
      <c r="L53" s="17"/>
      <c r="M53" s="17"/>
    </row>
    <row r="54" spans="1:16" s="187" customFormat="1" ht="109.75" customHeight="1" thickBot="1" x14ac:dyDescent="0.4">
      <c r="A54" s="81" t="s">
        <v>256</v>
      </c>
      <c r="B54" s="197" t="s">
        <v>256</v>
      </c>
      <c r="C54" s="15"/>
      <c r="D54" s="15"/>
      <c r="E54" s="7"/>
      <c r="F54" s="7"/>
      <c r="G54" s="7"/>
      <c r="H54" s="7"/>
      <c r="I54" s="7"/>
      <c r="J54" s="7"/>
      <c r="K54" s="2" t="str">
        <f>IF(AND(G53&gt;=O55,G53&lt;=P55),N55,IF(AND(G53&gt;=O56,G53&lt;=P56),N56,IF(AND(G53&gt;=O57,G53&lt;=P57),N57,IF(AND(G53&gt;=O58,G53&lt;=P58),N58,IF(AND(G53&gt;=O59,G53&lt;=P59),N59,IF(AND(G53&gt;=O60,G53&lt;=P60),N60,N61))))))</f>
        <v>Verify Data Entry</v>
      </c>
      <c r="L54" s="17"/>
      <c r="M54" s="17"/>
      <c r="O54" s="187" t="s">
        <v>0</v>
      </c>
      <c r="P54" s="187" t="s">
        <v>1</v>
      </c>
    </row>
    <row r="55" spans="1:16" s="187" customFormat="1" ht="58" hidden="1" x14ac:dyDescent="0.35">
      <c r="A55" s="81"/>
      <c r="B55" s="197"/>
      <c r="C55" s="15"/>
      <c r="D55" s="15"/>
      <c r="E55" s="7"/>
      <c r="F55" s="7"/>
      <c r="G55" s="7"/>
      <c r="H55" s="7"/>
      <c r="I55" s="7"/>
      <c r="J55" s="7"/>
      <c r="K55" s="1"/>
      <c r="L55" s="17"/>
      <c r="M55" s="17"/>
      <c r="N55" s="188" t="s">
        <v>5</v>
      </c>
      <c r="O55" s="187">
        <v>200</v>
      </c>
      <c r="P55" s="187">
        <v>360</v>
      </c>
    </row>
    <row r="56" spans="1:16" s="187" customFormat="1" ht="58" hidden="1" x14ac:dyDescent="0.35">
      <c r="A56" s="81"/>
      <c r="B56" s="197"/>
      <c r="C56" s="15"/>
      <c r="D56" s="15"/>
      <c r="E56" s="7"/>
      <c r="F56" s="7"/>
      <c r="G56" s="7"/>
      <c r="H56" s="7"/>
      <c r="I56" s="7"/>
      <c r="J56" s="7"/>
      <c r="K56" s="1"/>
      <c r="L56" s="17"/>
      <c r="M56" s="17"/>
      <c r="N56" s="188" t="s">
        <v>7</v>
      </c>
      <c r="O56" s="187">
        <v>360</v>
      </c>
      <c r="P56" s="187">
        <v>400</v>
      </c>
    </row>
    <row r="57" spans="1:16" s="187" customFormat="1" ht="72.5" hidden="1" x14ac:dyDescent="0.35">
      <c r="A57" s="81"/>
      <c r="B57" s="197"/>
      <c r="C57" s="15"/>
      <c r="D57" s="15"/>
      <c r="E57" s="7"/>
      <c r="F57" s="7"/>
      <c r="G57" s="7"/>
      <c r="H57" s="7"/>
      <c r="I57" s="7"/>
      <c r="J57" s="7"/>
      <c r="K57" s="1"/>
      <c r="L57" s="17"/>
      <c r="M57" s="17"/>
      <c r="N57" s="188" t="s">
        <v>8</v>
      </c>
      <c r="O57" s="187">
        <v>400</v>
      </c>
      <c r="P57" s="187">
        <v>420</v>
      </c>
    </row>
    <row r="58" spans="1:16" s="187" customFormat="1" ht="58" hidden="1" x14ac:dyDescent="0.35">
      <c r="A58" s="81"/>
      <c r="B58" s="197"/>
      <c r="C58" s="15"/>
      <c r="D58" s="15"/>
      <c r="E58" s="7"/>
      <c r="F58" s="7"/>
      <c r="G58" s="7"/>
      <c r="H58" s="7"/>
      <c r="I58" s="7"/>
      <c r="J58" s="7"/>
      <c r="K58" s="1"/>
      <c r="L58" s="17"/>
      <c r="M58" s="17"/>
      <c r="N58" s="188" t="s">
        <v>46</v>
      </c>
      <c r="O58" s="187">
        <v>420</v>
      </c>
      <c r="P58" s="187">
        <v>440</v>
      </c>
    </row>
    <row r="59" spans="1:16" s="187" customFormat="1" ht="72.5" hidden="1" x14ac:dyDescent="0.35">
      <c r="A59" s="81"/>
      <c r="B59" s="197"/>
      <c r="C59" s="15"/>
      <c r="D59" s="15"/>
      <c r="E59" s="7"/>
      <c r="F59" s="7"/>
      <c r="G59" s="7"/>
      <c r="H59" s="7"/>
      <c r="I59" s="7"/>
      <c r="J59" s="7"/>
      <c r="K59" s="1"/>
      <c r="L59" s="17"/>
      <c r="M59" s="17"/>
      <c r="N59" s="188" t="s">
        <v>9</v>
      </c>
      <c r="O59" s="187">
        <v>440</v>
      </c>
      <c r="P59" s="187">
        <v>520</v>
      </c>
    </row>
    <row r="60" spans="1:16" s="187" customFormat="1" ht="87" hidden="1" x14ac:dyDescent="0.35">
      <c r="A60" s="81"/>
      <c r="B60" s="197"/>
      <c r="C60" s="15"/>
      <c r="D60" s="15"/>
      <c r="E60" s="7"/>
      <c r="F60" s="7"/>
      <c r="G60" s="7"/>
      <c r="H60" s="7"/>
      <c r="I60" s="7"/>
      <c r="J60" s="7"/>
      <c r="K60" s="1"/>
      <c r="L60" s="17"/>
      <c r="M60" s="17"/>
      <c r="N60" s="188" t="s">
        <v>47</v>
      </c>
      <c r="O60" s="187">
        <v>520</v>
      </c>
      <c r="P60" s="187">
        <v>1000</v>
      </c>
    </row>
    <row r="61" spans="1:16" s="187" customFormat="1" hidden="1" x14ac:dyDescent="0.35">
      <c r="A61" s="81"/>
      <c r="B61" s="197"/>
      <c r="C61" s="15"/>
      <c r="D61" s="15"/>
      <c r="E61" s="7"/>
      <c r="F61" s="7"/>
      <c r="G61" s="7"/>
      <c r="H61" s="7"/>
      <c r="I61" s="7"/>
      <c r="J61" s="7"/>
      <c r="K61" s="6"/>
      <c r="L61" s="17"/>
      <c r="M61" s="17"/>
      <c r="N61" s="187" t="s">
        <v>6</v>
      </c>
    </row>
    <row r="62" spans="1:16" s="187" customFormat="1" x14ac:dyDescent="0.35">
      <c r="A62" s="81" t="s">
        <v>256</v>
      </c>
      <c r="B62" s="197" t="s">
        <v>256</v>
      </c>
      <c r="C62" s="15"/>
      <c r="D62" s="15"/>
      <c r="E62" s="7"/>
      <c r="F62" s="7"/>
      <c r="G62" s="7"/>
      <c r="H62" s="7"/>
      <c r="I62" s="7"/>
      <c r="J62" s="7"/>
      <c r="K62" s="7"/>
      <c r="L62" s="17"/>
      <c r="M62" s="17"/>
    </row>
    <row r="63" spans="1:16" s="187" customFormat="1" x14ac:dyDescent="0.35">
      <c r="A63" s="81" t="s">
        <v>256</v>
      </c>
      <c r="B63" s="197" t="s">
        <v>256</v>
      </c>
      <c r="C63" s="15"/>
      <c r="D63" s="15"/>
      <c r="E63" s="16" t="str">
        <f>IF(AND(G53&gt;=300,G53&lt;=425),N64,IF(AND(G53&gt;=425,G53&lt;=1000),N65,N66))</f>
        <v>Verify Data Entry</v>
      </c>
      <c r="F63" s="7"/>
      <c r="G63" s="7"/>
      <c r="H63" s="7"/>
      <c r="I63" s="7"/>
      <c r="J63" s="7"/>
      <c r="K63" s="7"/>
      <c r="L63" s="17"/>
      <c r="M63" s="17"/>
    </row>
    <row r="64" spans="1:16" s="187" customFormat="1" x14ac:dyDescent="0.35">
      <c r="A64" s="81" t="s">
        <v>256</v>
      </c>
      <c r="B64" s="197" t="s">
        <v>256</v>
      </c>
      <c r="C64" s="15"/>
      <c r="D64" s="15"/>
      <c r="E64" s="18">
        <f>IF(AND(E63=N64),X69,0)</f>
        <v>0</v>
      </c>
      <c r="F64" s="7" t="s">
        <v>109</v>
      </c>
      <c r="G64" s="4" t="s">
        <v>15</v>
      </c>
      <c r="H64" s="7">
        <f>IF(AND(E63=N64),W69,0)</f>
        <v>0</v>
      </c>
      <c r="I64" s="7" t="s">
        <v>17</v>
      </c>
      <c r="J64" s="7"/>
      <c r="K64" s="7"/>
      <c r="L64" s="17"/>
      <c r="M64" s="17"/>
      <c r="N64" s="188" t="s">
        <v>45</v>
      </c>
    </row>
    <row r="65" spans="1:24" s="187" customFormat="1" hidden="1" x14ac:dyDescent="0.35">
      <c r="A65" s="81"/>
      <c r="B65" s="197"/>
      <c r="C65" s="15"/>
      <c r="D65" s="15"/>
      <c r="E65" s="7"/>
      <c r="F65" s="7"/>
      <c r="G65" s="7"/>
      <c r="H65" s="7"/>
      <c r="I65" s="7"/>
      <c r="J65" s="7"/>
      <c r="K65" s="7"/>
      <c r="L65" s="17"/>
      <c r="M65" s="17"/>
      <c r="N65" s="188" t="s">
        <v>16</v>
      </c>
    </row>
    <row r="66" spans="1:24" s="187" customFormat="1" hidden="1" x14ac:dyDescent="0.35">
      <c r="A66" s="81"/>
      <c r="B66" s="197"/>
      <c r="C66" s="15"/>
      <c r="D66" s="15"/>
      <c r="E66" s="7"/>
      <c r="F66" s="7"/>
      <c r="G66" s="7"/>
      <c r="H66" s="7"/>
      <c r="I66" s="7"/>
      <c r="J66" s="7"/>
      <c r="K66" s="7"/>
      <c r="L66" s="17"/>
      <c r="M66" s="17"/>
      <c r="N66" s="188" t="s">
        <v>6</v>
      </c>
    </row>
    <row r="67" spans="1:24" s="187" customFormat="1" hidden="1" x14ac:dyDescent="0.35">
      <c r="A67" s="81"/>
      <c r="B67" s="197"/>
      <c r="C67" s="15"/>
      <c r="D67" s="15"/>
      <c r="E67" s="7"/>
      <c r="F67" s="7"/>
      <c r="G67" s="7"/>
      <c r="H67" s="7"/>
      <c r="I67" s="7"/>
      <c r="J67" s="7"/>
      <c r="K67" s="7"/>
      <c r="L67" s="17"/>
      <c r="M67" s="17"/>
      <c r="N67" s="188"/>
    </row>
    <row r="68" spans="1:24" s="187" customFormat="1" hidden="1" x14ac:dyDescent="0.35">
      <c r="A68" s="84"/>
      <c r="B68" s="197"/>
      <c r="C68" s="15"/>
      <c r="D68" s="15"/>
      <c r="E68" s="7"/>
      <c r="F68" s="7"/>
      <c r="G68" s="7"/>
      <c r="H68" s="7"/>
      <c r="I68" s="7"/>
      <c r="J68" s="7"/>
      <c r="K68" s="7"/>
      <c r="L68" s="17"/>
      <c r="M68" s="17"/>
      <c r="O68" s="189" t="s">
        <v>18</v>
      </c>
      <c r="P68" s="189" t="s">
        <v>19</v>
      </c>
      <c r="Q68" s="189" t="s">
        <v>20</v>
      </c>
      <c r="R68" s="189" t="s">
        <v>21</v>
      </c>
      <c r="S68" s="189" t="s">
        <v>22</v>
      </c>
      <c r="T68" s="189"/>
      <c r="U68" s="189" t="s">
        <v>23</v>
      </c>
      <c r="V68" s="189" t="s">
        <v>24</v>
      </c>
      <c r="W68" s="189" t="s">
        <v>25</v>
      </c>
      <c r="X68" s="189" t="s">
        <v>26</v>
      </c>
    </row>
    <row r="69" spans="1:24" s="187" customFormat="1" ht="15" thickBot="1" x14ac:dyDescent="0.4">
      <c r="A69" s="82" t="s">
        <v>256</v>
      </c>
      <c r="B69" s="197" t="s">
        <v>256</v>
      </c>
      <c r="C69" s="15"/>
      <c r="D69" s="19"/>
      <c r="E69" s="20"/>
      <c r="F69" s="20"/>
      <c r="G69" s="20"/>
      <c r="H69" s="20"/>
      <c r="I69" s="20"/>
      <c r="J69" s="20"/>
      <c r="K69" s="20"/>
      <c r="L69" s="21"/>
      <c r="M69" s="17"/>
      <c r="O69" s="189">
        <v>65520</v>
      </c>
      <c r="P69" s="189" t="str">
        <f>G53</f>
        <v>Enter Data</v>
      </c>
      <c r="Q69" s="189">
        <v>425</v>
      </c>
      <c r="R69" s="189" t="e">
        <f>Q69-P69</f>
        <v>#VALUE!</v>
      </c>
      <c r="S69" s="189" t="e">
        <f>R69*$G$7/O69*1000</f>
        <v>#VALUE!</v>
      </c>
      <c r="T69" s="189"/>
      <c r="U69" s="189">
        <v>20</v>
      </c>
      <c r="V69" s="189" t="e">
        <f>R69/U69</f>
        <v>#VALUE!</v>
      </c>
      <c r="W69" s="189" t="e">
        <f>ROUNDUP(V69,0)</f>
        <v>#VALUE!</v>
      </c>
      <c r="X69" s="191" t="e">
        <f>S69/W69</f>
        <v>#VALUE!</v>
      </c>
    </row>
    <row r="70" spans="1:24" s="187" customFormat="1" ht="15" thickBot="1" x14ac:dyDescent="0.4">
      <c r="A70" s="81" t="s">
        <v>256</v>
      </c>
      <c r="B70" s="197" t="s">
        <v>256</v>
      </c>
      <c r="C70" s="15"/>
      <c r="D70" s="7"/>
      <c r="E70" s="7"/>
      <c r="F70" s="7"/>
      <c r="G70" s="7"/>
      <c r="H70" s="7"/>
      <c r="I70" s="7"/>
      <c r="J70" s="7"/>
      <c r="K70" s="7"/>
      <c r="L70" s="7"/>
      <c r="M70" s="17"/>
    </row>
    <row r="71" spans="1:24" s="187" customFormat="1" ht="8.4" customHeight="1" thickBot="1" x14ac:dyDescent="0.4">
      <c r="A71" s="81" t="s">
        <v>256</v>
      </c>
      <c r="B71" s="197" t="s">
        <v>256</v>
      </c>
      <c r="C71" s="15"/>
      <c r="D71" s="12"/>
      <c r="E71" s="13"/>
      <c r="F71" s="13"/>
      <c r="G71" s="13"/>
      <c r="H71" s="13"/>
      <c r="I71" s="13"/>
      <c r="J71" s="13"/>
      <c r="K71" s="13"/>
      <c r="L71" s="14"/>
      <c r="M71" s="17"/>
    </row>
    <row r="72" spans="1:24" s="187" customFormat="1" ht="19" thickBot="1" x14ac:dyDescent="0.5">
      <c r="A72" s="81" t="s">
        <v>256</v>
      </c>
      <c r="B72" s="197" t="s">
        <v>256</v>
      </c>
      <c r="C72" s="15"/>
      <c r="D72" s="15"/>
      <c r="E72" s="24" t="s">
        <v>69</v>
      </c>
      <c r="F72" s="7"/>
      <c r="G72" s="32" t="s">
        <v>251</v>
      </c>
      <c r="H72" s="7" t="s">
        <v>4</v>
      </c>
      <c r="I72" s="7"/>
      <c r="J72" s="7"/>
      <c r="K72" s="16" t="s">
        <v>10</v>
      </c>
      <c r="L72" s="17"/>
      <c r="M72" s="17"/>
    </row>
    <row r="73" spans="1:24" s="187" customFormat="1" ht="109.75" customHeight="1" thickBot="1" x14ac:dyDescent="0.4">
      <c r="A73" s="81" t="s">
        <v>256</v>
      </c>
      <c r="B73" s="197" t="s">
        <v>256</v>
      </c>
      <c r="C73" s="15"/>
      <c r="D73" s="15"/>
      <c r="E73" s="7"/>
      <c r="F73" s="7"/>
      <c r="G73" s="7"/>
      <c r="H73" s="7"/>
      <c r="I73" s="7"/>
      <c r="J73" s="7"/>
      <c r="K73" s="2" t="str">
        <f>IF(AND(G72&gt;=O74,G72&lt;=P74),N74,IF(AND(G72&gt;=O75,G72&lt;=P75),N75,IF(AND(G72&gt;=O76,G72&lt;=P76),N76,IF(AND(G72&gt;=O77,G72&lt;=P77),N77,IF(AND(G72&gt;=O78,G72&lt;=P78),N78,IF(AND(G72&gt;=O79,G72&lt;=P79),N79,N80))))))</f>
        <v xml:space="preserve">Verify Data Entry - Enter 0 for N.N </v>
      </c>
      <c r="L73" s="17"/>
      <c r="M73" s="17"/>
      <c r="O73" s="187" t="s">
        <v>0</v>
      </c>
      <c r="P73" s="187" t="s">
        <v>1</v>
      </c>
    </row>
    <row r="74" spans="1:24" s="187" customFormat="1" ht="58" hidden="1" x14ac:dyDescent="0.35">
      <c r="A74" s="81" t="s">
        <v>116</v>
      </c>
      <c r="B74" s="197"/>
      <c r="C74" s="15"/>
      <c r="D74" s="15"/>
      <c r="E74" s="7"/>
      <c r="F74" s="7"/>
      <c r="G74" s="7"/>
      <c r="H74" s="7"/>
      <c r="I74" s="7"/>
      <c r="J74" s="7"/>
      <c r="K74" s="1"/>
      <c r="L74" s="17"/>
      <c r="M74" s="17"/>
      <c r="N74" s="188" t="s">
        <v>524</v>
      </c>
      <c r="O74" s="187">
        <v>0</v>
      </c>
      <c r="P74" s="187">
        <v>2</v>
      </c>
    </row>
    <row r="75" spans="1:24" s="187" customFormat="1" ht="58" hidden="1" x14ac:dyDescent="0.35">
      <c r="A75" s="81"/>
      <c r="B75" s="197"/>
      <c r="C75" s="15"/>
      <c r="D75" s="15"/>
      <c r="E75" s="7"/>
      <c r="F75" s="7"/>
      <c r="G75" s="7"/>
      <c r="H75" s="7"/>
      <c r="I75" s="7"/>
      <c r="J75" s="7"/>
      <c r="K75" s="1"/>
      <c r="L75" s="17"/>
      <c r="M75" s="17"/>
      <c r="N75" s="188" t="s">
        <v>525</v>
      </c>
      <c r="O75" s="187">
        <v>2.0099999999999998</v>
      </c>
      <c r="P75" s="187">
        <v>5.9</v>
      </c>
    </row>
    <row r="76" spans="1:24" s="187" customFormat="1" ht="29" hidden="1" x14ac:dyDescent="0.35">
      <c r="A76" s="81"/>
      <c r="B76" s="197"/>
      <c r="C76" s="15"/>
      <c r="D76" s="15"/>
      <c r="E76" s="7"/>
      <c r="F76" s="7"/>
      <c r="G76" s="7"/>
      <c r="H76" s="7"/>
      <c r="I76" s="7"/>
      <c r="J76" s="7"/>
      <c r="K76" s="1"/>
      <c r="L76" s="17"/>
      <c r="M76" s="17"/>
      <c r="N76" s="188" t="s">
        <v>526</v>
      </c>
      <c r="O76" s="187">
        <v>5.91</v>
      </c>
      <c r="P76" s="187">
        <v>6.5</v>
      </c>
    </row>
    <row r="77" spans="1:24" s="187" customFormat="1" ht="101.5" hidden="1" x14ac:dyDescent="0.35">
      <c r="A77" s="81"/>
      <c r="B77" s="197"/>
      <c r="C77" s="15"/>
      <c r="D77" s="15"/>
      <c r="E77" s="7"/>
      <c r="F77" s="7"/>
      <c r="G77" s="7"/>
      <c r="H77" s="7"/>
      <c r="I77" s="7"/>
      <c r="J77" s="7"/>
      <c r="K77" s="1"/>
      <c r="L77" s="17"/>
      <c r="M77" s="17"/>
      <c r="N77" s="188" t="s">
        <v>527</v>
      </c>
      <c r="O77" s="187">
        <v>6.51</v>
      </c>
      <c r="P77" s="187">
        <v>8</v>
      </c>
    </row>
    <row r="78" spans="1:24" s="187" customFormat="1" ht="116" hidden="1" x14ac:dyDescent="0.35">
      <c r="A78" s="81"/>
      <c r="B78" s="197"/>
      <c r="C78" s="15"/>
      <c r="D78" s="15"/>
      <c r="E78" s="7"/>
      <c r="F78" s="7"/>
      <c r="G78" s="7"/>
      <c r="H78" s="7"/>
      <c r="I78" s="7"/>
      <c r="J78" s="7"/>
      <c r="K78" s="1"/>
      <c r="L78" s="17"/>
      <c r="M78" s="17"/>
      <c r="N78" s="188" t="s">
        <v>528</v>
      </c>
      <c r="O78" s="187">
        <v>8.01</v>
      </c>
      <c r="P78" s="187">
        <v>10</v>
      </c>
    </row>
    <row r="79" spans="1:24" s="187" customFormat="1" ht="101.5" hidden="1" x14ac:dyDescent="0.35">
      <c r="A79" s="81"/>
      <c r="B79" s="197"/>
      <c r="C79" s="15"/>
      <c r="D79" s="15"/>
      <c r="E79" s="7"/>
      <c r="F79" s="7"/>
      <c r="G79" s="7"/>
      <c r="H79" s="7"/>
      <c r="I79" s="7"/>
      <c r="J79" s="7"/>
      <c r="K79" s="1"/>
      <c r="L79" s="17"/>
      <c r="M79" s="17"/>
      <c r="N79" s="188" t="s">
        <v>529</v>
      </c>
      <c r="O79" s="187">
        <v>10.01</v>
      </c>
      <c r="P79" s="187">
        <v>20</v>
      </c>
    </row>
    <row r="80" spans="1:24" s="187" customFormat="1" hidden="1" x14ac:dyDescent="0.35">
      <c r="A80" s="81"/>
      <c r="B80" s="197"/>
      <c r="C80" s="15"/>
      <c r="D80" s="15"/>
      <c r="E80" s="7"/>
      <c r="F80" s="7"/>
      <c r="G80" s="7"/>
      <c r="H80" s="7"/>
      <c r="I80" s="7"/>
      <c r="J80" s="7"/>
      <c r="K80" s="6"/>
      <c r="L80" s="17"/>
      <c r="M80" s="17"/>
      <c r="N80" s="187" t="s">
        <v>463</v>
      </c>
    </row>
    <row r="81" spans="1:24" s="187" customFormat="1" x14ac:dyDescent="0.35">
      <c r="A81" s="81" t="s">
        <v>256</v>
      </c>
      <c r="B81" s="197" t="s">
        <v>256</v>
      </c>
      <c r="C81" s="15"/>
      <c r="D81" s="15"/>
      <c r="E81" s="7"/>
      <c r="F81" s="7"/>
      <c r="G81" s="7"/>
      <c r="H81" s="7"/>
      <c r="I81" s="7"/>
      <c r="J81" s="7"/>
      <c r="K81" s="7"/>
      <c r="L81" s="17"/>
      <c r="M81" s="17"/>
    </row>
    <row r="82" spans="1:24" s="187" customFormat="1" x14ac:dyDescent="0.35">
      <c r="A82" s="81" t="s">
        <v>256</v>
      </c>
      <c r="B82" s="197" t="s">
        <v>256</v>
      </c>
      <c r="C82" s="15"/>
      <c r="D82" s="15"/>
      <c r="E82" s="16" t="str">
        <f>IF(AND(G72&gt;=0,G72&lt;=7),N83,IF(AND(G72&gt;=7,G72&lt;=20),N84,N85))</f>
        <v>Verify Data Entry</v>
      </c>
      <c r="F82" s="7"/>
      <c r="G82" s="7"/>
      <c r="H82" s="7"/>
      <c r="I82" s="7"/>
      <c r="J82" s="7"/>
      <c r="K82" s="7"/>
      <c r="L82" s="17"/>
      <c r="M82" s="17"/>
    </row>
    <row r="83" spans="1:24" s="187" customFormat="1" ht="16.75" customHeight="1" x14ac:dyDescent="0.35">
      <c r="A83" s="81" t="s">
        <v>256</v>
      </c>
      <c r="B83" s="197" t="s">
        <v>256</v>
      </c>
      <c r="C83" s="15"/>
      <c r="D83" s="15"/>
      <c r="E83" s="18">
        <f>IF(AND(E82=N83),X88,0)</f>
        <v>0</v>
      </c>
      <c r="F83" s="7" t="s">
        <v>109</v>
      </c>
      <c r="G83" s="4" t="s">
        <v>15</v>
      </c>
      <c r="H83" s="7">
        <f>IF(AND(E82=N83),W88,0)</f>
        <v>0</v>
      </c>
      <c r="I83" s="7" t="s">
        <v>17</v>
      </c>
      <c r="J83" s="7"/>
      <c r="K83" s="7"/>
      <c r="L83" s="17"/>
      <c r="M83" s="17"/>
      <c r="N83" s="188" t="s">
        <v>530</v>
      </c>
    </row>
    <row r="84" spans="1:24" s="187" customFormat="1" hidden="1" x14ac:dyDescent="0.35">
      <c r="A84" s="81"/>
      <c r="B84" s="197"/>
      <c r="C84" s="15"/>
      <c r="D84" s="15"/>
      <c r="E84" s="7"/>
      <c r="F84" s="7"/>
      <c r="G84" s="7"/>
      <c r="H84" s="7"/>
      <c r="I84" s="7"/>
      <c r="J84" s="7"/>
      <c r="K84" s="7"/>
      <c r="L84" s="17"/>
      <c r="M84" s="17"/>
      <c r="N84" s="188" t="s">
        <v>16</v>
      </c>
    </row>
    <row r="85" spans="1:24" s="187" customFormat="1" hidden="1" x14ac:dyDescent="0.35">
      <c r="A85" s="81"/>
      <c r="B85" s="197"/>
      <c r="C85" s="15"/>
      <c r="D85" s="15"/>
      <c r="E85" s="7"/>
      <c r="F85" s="7"/>
      <c r="G85" s="7"/>
      <c r="H85" s="7"/>
      <c r="I85" s="7"/>
      <c r="J85" s="7"/>
      <c r="K85" s="7"/>
      <c r="L85" s="17"/>
      <c r="M85" s="17"/>
      <c r="N85" s="188" t="s">
        <v>6</v>
      </c>
    </row>
    <row r="86" spans="1:24" s="187" customFormat="1" hidden="1" x14ac:dyDescent="0.35">
      <c r="A86" s="81"/>
      <c r="B86" s="197"/>
      <c r="C86" s="15"/>
      <c r="D86" s="15"/>
      <c r="E86" s="7"/>
      <c r="F86" s="7"/>
      <c r="G86" s="7"/>
      <c r="H86" s="7"/>
      <c r="I86" s="7"/>
      <c r="J86" s="7"/>
      <c r="K86" s="7"/>
      <c r="L86" s="17"/>
      <c r="M86" s="17"/>
      <c r="N86" s="188"/>
    </row>
    <row r="87" spans="1:24" s="187" customFormat="1" hidden="1" x14ac:dyDescent="0.35">
      <c r="A87" s="84"/>
      <c r="B87" s="197"/>
      <c r="C87" s="15"/>
      <c r="D87" s="15"/>
      <c r="E87" s="7"/>
      <c r="F87" s="7"/>
      <c r="G87" s="7"/>
      <c r="H87" s="7"/>
      <c r="I87" s="7"/>
      <c r="J87" s="7"/>
      <c r="K87" s="7"/>
      <c r="L87" s="17"/>
      <c r="M87" s="17"/>
      <c r="O87" s="189" t="s">
        <v>18</v>
      </c>
      <c r="P87" s="189" t="s">
        <v>19</v>
      </c>
      <c r="Q87" s="189" t="s">
        <v>20</v>
      </c>
      <c r="R87" s="189" t="s">
        <v>21</v>
      </c>
      <c r="S87" s="189" t="s">
        <v>22</v>
      </c>
      <c r="T87" s="189"/>
      <c r="U87" s="189" t="s">
        <v>23</v>
      </c>
      <c r="V87" s="189" t="s">
        <v>24</v>
      </c>
      <c r="W87" s="189" t="s">
        <v>25</v>
      </c>
      <c r="X87" s="189" t="s">
        <v>26</v>
      </c>
    </row>
    <row r="88" spans="1:24" s="187" customFormat="1" ht="15" thickBot="1" x14ac:dyDescent="0.4">
      <c r="A88" s="82" t="s">
        <v>256</v>
      </c>
      <c r="B88" s="197" t="s">
        <v>256</v>
      </c>
      <c r="C88" s="15"/>
      <c r="D88" s="19"/>
      <c r="E88" s="20"/>
      <c r="F88" s="20"/>
      <c r="G88" s="20"/>
      <c r="H88" s="20"/>
      <c r="I88" s="20"/>
      <c r="J88" s="20"/>
      <c r="K88" s="20"/>
      <c r="L88" s="21"/>
      <c r="M88" s="17"/>
      <c r="O88" s="189">
        <v>4000</v>
      </c>
      <c r="P88" s="189" t="str">
        <f>G72</f>
        <v>Enter Data</v>
      </c>
      <c r="Q88" s="189">
        <v>6</v>
      </c>
      <c r="R88" s="189" t="e">
        <f>Q88-P88</f>
        <v>#VALUE!</v>
      </c>
      <c r="S88" s="189" t="e">
        <f>R88*$G$7/O88*1000</f>
        <v>#VALUE!</v>
      </c>
      <c r="T88" s="189"/>
      <c r="U88" s="189">
        <v>1</v>
      </c>
      <c r="V88" s="189" t="e">
        <f>R88/U88</f>
        <v>#VALUE!</v>
      </c>
      <c r="W88" s="189" t="e">
        <f>ROUNDUP(V88,0)</f>
        <v>#VALUE!</v>
      </c>
      <c r="X88" s="191" t="e">
        <f>S88/W88</f>
        <v>#VALUE!</v>
      </c>
    </row>
    <row r="89" spans="1:24" s="187" customFormat="1" ht="15" thickBot="1" x14ac:dyDescent="0.4">
      <c r="A89" s="81" t="s">
        <v>256</v>
      </c>
      <c r="B89" s="197" t="s">
        <v>256</v>
      </c>
      <c r="C89" s="15"/>
      <c r="D89" s="7"/>
      <c r="E89" s="7"/>
      <c r="F89" s="7"/>
      <c r="G89" s="7"/>
      <c r="H89" s="7"/>
      <c r="I89" s="7"/>
      <c r="J89" s="7"/>
      <c r="K89" s="7"/>
      <c r="L89" s="7"/>
      <c r="M89" s="17"/>
    </row>
    <row r="90" spans="1:24" s="187" customFormat="1" ht="8.4" customHeight="1" thickBot="1" x14ac:dyDescent="0.4">
      <c r="A90" s="81" t="s">
        <v>256</v>
      </c>
      <c r="B90" s="197" t="s">
        <v>256</v>
      </c>
      <c r="C90" s="15"/>
      <c r="D90" s="12"/>
      <c r="E90" s="13"/>
      <c r="F90" s="13"/>
      <c r="G90" s="13"/>
      <c r="H90" s="13"/>
      <c r="I90" s="13"/>
      <c r="J90" s="13"/>
      <c r="K90" s="13"/>
      <c r="L90" s="14"/>
      <c r="M90" s="17"/>
    </row>
    <row r="91" spans="1:24" s="187" customFormat="1" ht="19" thickBot="1" x14ac:dyDescent="0.5">
      <c r="A91" s="81" t="s">
        <v>256</v>
      </c>
      <c r="B91" s="197" t="s">
        <v>256</v>
      </c>
      <c r="C91" s="15"/>
      <c r="D91" s="15"/>
      <c r="E91" s="24" t="s">
        <v>407</v>
      </c>
      <c r="F91" s="7"/>
      <c r="G91" s="32" t="s">
        <v>251</v>
      </c>
      <c r="H91" s="7" t="s">
        <v>4</v>
      </c>
      <c r="I91" s="7"/>
      <c r="J91" s="7"/>
      <c r="K91" s="16" t="s">
        <v>10</v>
      </c>
      <c r="L91" s="17"/>
      <c r="M91" s="17"/>
    </row>
    <row r="92" spans="1:24" s="187" customFormat="1" ht="109.75" customHeight="1" thickBot="1" x14ac:dyDescent="0.4">
      <c r="A92" s="81" t="s">
        <v>256</v>
      </c>
      <c r="B92" s="197" t="s">
        <v>256</v>
      </c>
      <c r="C92" s="15"/>
      <c r="D92" s="15"/>
      <c r="E92" s="7"/>
      <c r="F92" s="7"/>
      <c r="G92" s="7"/>
      <c r="H92" s="7"/>
      <c r="I92" s="7"/>
      <c r="J92" s="7"/>
      <c r="K92" s="2" t="str">
        <f>IF(AND(G91&gt;=O93,G91&lt;=P93),N93,IF(AND(G91&gt;=O94,G91&lt;=P94),N94,IF(AND(G91&gt;=O95,G91&lt;=P95),N95,IF(AND(G91&gt;=O96,G91&lt;=P96),N96,IF(AND(G91&gt;=O97,G91&lt;=P97),N97,IF(AND(G91&gt;=O98,G91&lt;=P98),N98,N99))))))</f>
        <v>Verify Data Entry</v>
      </c>
      <c r="L92" s="17"/>
      <c r="M92" s="17"/>
      <c r="O92" s="187" t="s">
        <v>0</v>
      </c>
      <c r="P92" s="187" t="s">
        <v>1</v>
      </c>
    </row>
    <row r="93" spans="1:24" s="187" customFormat="1" ht="58" hidden="1" x14ac:dyDescent="0.35">
      <c r="A93" s="81"/>
      <c r="B93" s="197"/>
      <c r="C93" s="15"/>
      <c r="D93" s="15"/>
      <c r="E93" s="7"/>
      <c r="F93" s="7"/>
      <c r="G93" s="7"/>
      <c r="H93" s="7"/>
      <c r="I93" s="7"/>
      <c r="J93" s="7"/>
      <c r="K93" s="1"/>
      <c r="L93" s="17"/>
      <c r="M93" s="17"/>
      <c r="N93" s="188" t="s">
        <v>55</v>
      </c>
      <c r="O93" s="187">
        <v>0</v>
      </c>
      <c r="P93" s="187">
        <v>45</v>
      </c>
    </row>
    <row r="94" spans="1:24" s="187" customFormat="1" ht="58" hidden="1" x14ac:dyDescent="0.35">
      <c r="A94" s="81"/>
      <c r="B94" s="197"/>
      <c r="C94" s="15"/>
      <c r="D94" s="15"/>
      <c r="E94" s="7"/>
      <c r="F94" s="7"/>
      <c r="G94" s="7"/>
      <c r="H94" s="7"/>
      <c r="I94" s="7"/>
      <c r="J94" s="7"/>
      <c r="K94" s="1"/>
      <c r="L94" s="17"/>
      <c r="M94" s="17"/>
      <c r="N94" s="188" t="s">
        <v>56</v>
      </c>
      <c r="O94" s="187">
        <v>45</v>
      </c>
      <c r="P94" s="187">
        <v>80</v>
      </c>
    </row>
    <row r="95" spans="1:24" s="187" customFormat="1" ht="29" hidden="1" x14ac:dyDescent="0.35">
      <c r="A95" s="81"/>
      <c r="B95" s="197"/>
      <c r="C95" s="15"/>
      <c r="D95" s="15"/>
      <c r="E95" s="7"/>
      <c r="F95" s="7"/>
      <c r="G95" s="7"/>
      <c r="H95" s="7"/>
      <c r="I95" s="7"/>
      <c r="J95" s="7"/>
      <c r="K95" s="1"/>
      <c r="L95" s="17"/>
      <c r="M95" s="17"/>
      <c r="N95" s="188" t="s">
        <v>59</v>
      </c>
      <c r="O95" s="187">
        <v>80</v>
      </c>
      <c r="P95" s="187">
        <v>85</v>
      </c>
    </row>
    <row r="96" spans="1:24" s="187" customFormat="1" ht="87" hidden="1" x14ac:dyDescent="0.35">
      <c r="A96" s="81"/>
      <c r="B96" s="197"/>
      <c r="C96" s="15"/>
      <c r="D96" s="15"/>
      <c r="E96" s="7"/>
      <c r="F96" s="7"/>
      <c r="G96" s="7"/>
      <c r="H96" s="7"/>
      <c r="I96" s="7"/>
      <c r="J96" s="7"/>
      <c r="K96" s="1"/>
      <c r="L96" s="17"/>
      <c r="M96" s="17"/>
      <c r="N96" s="188" t="s">
        <v>62</v>
      </c>
      <c r="O96" s="187">
        <v>85</v>
      </c>
      <c r="P96" s="187">
        <v>100</v>
      </c>
    </row>
    <row r="97" spans="1:24" s="187" customFormat="1" ht="87" hidden="1" x14ac:dyDescent="0.35">
      <c r="A97" s="81"/>
      <c r="B97" s="197"/>
      <c r="C97" s="15"/>
      <c r="D97" s="15"/>
      <c r="E97" s="7"/>
      <c r="F97" s="7"/>
      <c r="G97" s="7"/>
      <c r="H97" s="7"/>
      <c r="I97" s="7"/>
      <c r="J97" s="7"/>
      <c r="K97" s="1"/>
      <c r="L97" s="17"/>
      <c r="M97" s="17"/>
      <c r="N97" s="188" t="s">
        <v>57</v>
      </c>
      <c r="O97" s="187">
        <v>100</v>
      </c>
      <c r="P97" s="187">
        <v>120</v>
      </c>
    </row>
    <row r="98" spans="1:24" s="187" customFormat="1" ht="101.5" hidden="1" x14ac:dyDescent="0.35">
      <c r="A98" s="81"/>
      <c r="B98" s="197"/>
      <c r="C98" s="15"/>
      <c r="D98" s="15"/>
      <c r="E98" s="7"/>
      <c r="F98" s="7"/>
      <c r="G98" s="7"/>
      <c r="H98" s="7"/>
      <c r="I98" s="7"/>
      <c r="J98" s="7"/>
      <c r="K98" s="1"/>
      <c r="L98" s="17"/>
      <c r="M98" s="17"/>
      <c r="N98" s="188" t="s">
        <v>60</v>
      </c>
      <c r="O98" s="187">
        <v>120</v>
      </c>
      <c r="P98" s="187">
        <v>150</v>
      </c>
    </row>
    <row r="99" spans="1:24" s="187" customFormat="1" hidden="1" x14ac:dyDescent="0.35">
      <c r="A99" s="81"/>
      <c r="B99" s="197"/>
      <c r="C99" s="15"/>
      <c r="D99" s="15"/>
      <c r="E99" s="7"/>
      <c r="F99" s="7"/>
      <c r="G99" s="7"/>
      <c r="H99" s="7"/>
      <c r="I99" s="7"/>
      <c r="J99" s="7"/>
      <c r="K99" s="6"/>
      <c r="L99" s="17"/>
      <c r="M99" s="17"/>
      <c r="N99" s="187" t="s">
        <v>6</v>
      </c>
    </row>
    <row r="100" spans="1:24" s="187" customFormat="1" x14ac:dyDescent="0.35">
      <c r="A100" s="81" t="s">
        <v>256</v>
      </c>
      <c r="B100" s="197" t="s">
        <v>256</v>
      </c>
      <c r="C100" s="15"/>
      <c r="D100" s="15"/>
      <c r="E100" s="7"/>
      <c r="F100" s="7"/>
      <c r="G100" s="7"/>
      <c r="H100" s="7"/>
      <c r="I100" s="7"/>
      <c r="J100" s="7"/>
      <c r="K100" s="7"/>
      <c r="L100" s="17"/>
      <c r="M100" s="17"/>
    </row>
    <row r="101" spans="1:24" s="187" customFormat="1" x14ac:dyDescent="0.35">
      <c r="A101" s="81" t="s">
        <v>256</v>
      </c>
      <c r="B101" s="197" t="s">
        <v>256</v>
      </c>
      <c r="C101" s="15"/>
      <c r="D101" s="15"/>
      <c r="E101" s="16" t="str">
        <f>IF(AND(G91&gt;=0,G91&lt;=85),N102,IF(AND(G91&gt;=85,G91&lt;=150),N103,N104))</f>
        <v>Verify Data Entry</v>
      </c>
      <c r="F101" s="7"/>
      <c r="G101" s="7"/>
      <c r="H101" s="7"/>
      <c r="I101" s="7"/>
      <c r="J101" s="7"/>
      <c r="K101" s="7"/>
      <c r="L101" s="17"/>
      <c r="M101" s="17"/>
    </row>
    <row r="102" spans="1:24" s="187" customFormat="1" ht="16.25" customHeight="1" x14ac:dyDescent="0.35">
      <c r="A102" s="81" t="s">
        <v>256</v>
      </c>
      <c r="B102" s="197" t="s">
        <v>256</v>
      </c>
      <c r="C102" s="15"/>
      <c r="D102" s="15"/>
      <c r="E102" s="18">
        <f>IF(AND(E101=N102),X107,0)</f>
        <v>0</v>
      </c>
      <c r="F102" s="7" t="s">
        <v>109</v>
      </c>
      <c r="G102" s="4" t="s">
        <v>15</v>
      </c>
      <c r="H102" s="7">
        <f>IF(AND(E101=N102),W107,0)</f>
        <v>0</v>
      </c>
      <c r="I102" s="7" t="s">
        <v>17</v>
      </c>
      <c r="J102" s="7"/>
      <c r="K102" s="7"/>
      <c r="L102" s="17"/>
      <c r="M102" s="17"/>
      <c r="N102" s="188" t="s">
        <v>58</v>
      </c>
    </row>
    <row r="103" spans="1:24" s="187" customFormat="1" hidden="1" x14ac:dyDescent="0.35">
      <c r="A103" s="81"/>
      <c r="B103" s="197"/>
      <c r="C103" s="15"/>
      <c r="D103" s="15"/>
      <c r="E103" s="7"/>
      <c r="F103" s="7"/>
      <c r="G103" s="7"/>
      <c r="H103" s="7"/>
      <c r="I103" s="7"/>
      <c r="J103" s="7"/>
      <c r="K103" s="7"/>
      <c r="L103" s="17"/>
      <c r="M103" s="17"/>
      <c r="N103" s="188" t="s">
        <v>16</v>
      </c>
    </row>
    <row r="104" spans="1:24" s="187" customFormat="1" hidden="1" x14ac:dyDescent="0.35">
      <c r="A104" s="81"/>
      <c r="B104" s="197"/>
      <c r="C104" s="15"/>
      <c r="D104" s="15"/>
      <c r="E104" s="7"/>
      <c r="F104" s="7"/>
      <c r="G104" s="7"/>
      <c r="H104" s="7"/>
      <c r="I104" s="7"/>
      <c r="J104" s="7"/>
      <c r="K104" s="7"/>
      <c r="L104" s="17"/>
      <c r="M104" s="17"/>
      <c r="N104" s="188" t="s">
        <v>6</v>
      </c>
    </row>
    <row r="105" spans="1:24" s="187" customFormat="1" hidden="1" x14ac:dyDescent="0.35">
      <c r="A105" s="81"/>
      <c r="B105" s="197"/>
      <c r="C105" s="15"/>
      <c r="D105" s="15"/>
      <c r="E105" s="7"/>
      <c r="F105" s="7"/>
      <c r="G105" s="7"/>
      <c r="H105" s="7"/>
      <c r="I105" s="7"/>
      <c r="J105" s="7"/>
      <c r="K105" s="7"/>
      <c r="L105" s="17"/>
      <c r="M105" s="17"/>
      <c r="N105" s="188"/>
    </row>
    <row r="106" spans="1:24" s="187" customFormat="1" hidden="1" x14ac:dyDescent="0.35">
      <c r="A106" s="84"/>
      <c r="B106" s="197"/>
      <c r="C106" s="15"/>
      <c r="D106" s="15"/>
      <c r="E106" s="7"/>
      <c r="F106" s="7"/>
      <c r="G106" s="7"/>
      <c r="H106" s="7"/>
      <c r="I106" s="7"/>
      <c r="J106" s="7"/>
      <c r="K106" s="7"/>
      <c r="L106" s="17"/>
      <c r="M106" s="17"/>
      <c r="O106" s="189" t="s">
        <v>18</v>
      </c>
      <c r="P106" s="189" t="s">
        <v>19</v>
      </c>
      <c r="Q106" s="189" t="s">
        <v>20</v>
      </c>
      <c r="R106" s="189" t="s">
        <v>21</v>
      </c>
      <c r="S106" s="189" t="s">
        <v>22</v>
      </c>
      <c r="T106" s="189"/>
      <c r="U106" s="189" t="s">
        <v>23</v>
      </c>
      <c r="V106" s="189" t="s">
        <v>24</v>
      </c>
      <c r="W106" s="189" t="s">
        <v>25</v>
      </c>
      <c r="X106" s="189" t="s">
        <v>26</v>
      </c>
    </row>
    <row r="107" spans="1:24" s="187" customFormat="1" ht="15" thickBot="1" x14ac:dyDescent="0.4">
      <c r="A107" s="82" t="s">
        <v>256</v>
      </c>
      <c r="B107" s="197" t="s">
        <v>256</v>
      </c>
      <c r="C107" s="15"/>
      <c r="D107" s="19"/>
      <c r="E107" s="20"/>
      <c r="F107" s="20"/>
      <c r="G107" s="20"/>
      <c r="H107" s="20"/>
      <c r="I107" s="20"/>
      <c r="J107" s="20"/>
      <c r="K107" s="20"/>
      <c r="L107" s="21"/>
      <c r="M107" s="17"/>
      <c r="O107" s="189">
        <v>54000</v>
      </c>
      <c r="P107" s="189" t="str">
        <f>G91</f>
        <v>Enter Data</v>
      </c>
      <c r="Q107" s="189">
        <v>85</v>
      </c>
      <c r="R107" s="189" t="e">
        <f>Q107-P107</f>
        <v>#VALUE!</v>
      </c>
      <c r="S107" s="189" t="e">
        <f>R107*$G$7/O107*1000</f>
        <v>#VALUE!</v>
      </c>
      <c r="T107" s="189"/>
      <c r="U107" s="189">
        <v>10</v>
      </c>
      <c r="V107" s="189" t="e">
        <f>R107/U107</f>
        <v>#VALUE!</v>
      </c>
      <c r="W107" s="189" t="e">
        <f>ROUNDUP(V107,0)</f>
        <v>#VALUE!</v>
      </c>
      <c r="X107" s="191" t="e">
        <f>S107/W107</f>
        <v>#VALUE!</v>
      </c>
    </row>
    <row r="108" spans="1:24" s="187" customFormat="1" ht="15" thickBot="1" x14ac:dyDescent="0.4">
      <c r="A108" s="81" t="s">
        <v>256</v>
      </c>
      <c r="B108" s="197" t="s">
        <v>256</v>
      </c>
      <c r="C108" s="15"/>
      <c r="D108" s="7"/>
      <c r="E108" s="7"/>
      <c r="F108" s="7"/>
      <c r="G108" s="7"/>
      <c r="H108" s="7"/>
      <c r="I108" s="7"/>
      <c r="J108" s="7"/>
      <c r="K108" s="7"/>
      <c r="L108" s="7"/>
      <c r="M108" s="17"/>
    </row>
    <row r="109" spans="1:24" s="187" customFormat="1" ht="8.4" customHeight="1" thickBot="1" x14ac:dyDescent="0.4">
      <c r="A109" s="81" t="s">
        <v>256</v>
      </c>
      <c r="B109" s="197" t="s">
        <v>256</v>
      </c>
      <c r="C109" s="15"/>
      <c r="D109" s="12"/>
      <c r="E109" s="13"/>
      <c r="F109" s="13"/>
      <c r="G109" s="13"/>
      <c r="H109" s="13"/>
      <c r="I109" s="13"/>
      <c r="J109" s="13"/>
      <c r="K109" s="13"/>
      <c r="L109" s="14"/>
      <c r="M109" s="17"/>
    </row>
    <row r="110" spans="1:24" s="187" customFormat="1" ht="19" thickBot="1" x14ac:dyDescent="0.5">
      <c r="A110" s="81" t="s">
        <v>256</v>
      </c>
      <c r="B110" s="197" t="s">
        <v>256</v>
      </c>
      <c r="C110" s="15"/>
      <c r="D110" s="15"/>
      <c r="E110" s="24" t="s">
        <v>49</v>
      </c>
      <c r="F110" s="7"/>
      <c r="G110" s="32" t="s">
        <v>251</v>
      </c>
      <c r="H110" s="7" t="s">
        <v>4</v>
      </c>
      <c r="I110" s="7"/>
      <c r="J110" s="7"/>
      <c r="K110" s="16" t="s">
        <v>10</v>
      </c>
      <c r="L110" s="17"/>
      <c r="M110" s="17"/>
    </row>
    <row r="111" spans="1:24" s="187" customFormat="1" ht="109.75" customHeight="1" thickBot="1" x14ac:dyDescent="0.4">
      <c r="A111" s="81" t="s">
        <v>256</v>
      </c>
      <c r="B111" s="197" t="s">
        <v>256</v>
      </c>
      <c r="C111" s="15"/>
      <c r="D111" s="15"/>
      <c r="E111" s="7"/>
      <c r="F111" s="7"/>
      <c r="G111" s="7"/>
      <c r="H111" s="7"/>
      <c r="I111" s="7"/>
      <c r="J111" s="7"/>
      <c r="K111" s="2" t="str">
        <f>IF(AND(G110&gt;=O112,G110&lt;=P112),N112,IF(AND(G110&gt;=O113,G110&lt;=P113),N113,IF(AND(G110&gt;=O114,G110&lt;=P114),N114,IF(AND(G110&gt;=O115,G110&lt;=P115),N115,IF(AND(G110&gt;=O116,G110&lt;=P116),N116,IF(AND(G110&gt;=O117,G110&lt;=P117),N117,N118))))))</f>
        <v>Verify Data Entry</v>
      </c>
      <c r="L111" s="17"/>
      <c r="M111" s="17"/>
      <c r="O111" s="187" t="s">
        <v>0</v>
      </c>
      <c r="P111" s="187" t="s">
        <v>1</v>
      </c>
    </row>
    <row r="112" spans="1:24" s="187" customFormat="1" ht="58" hidden="1" x14ac:dyDescent="0.35">
      <c r="A112" s="81"/>
      <c r="B112" s="197"/>
      <c r="C112" s="15"/>
      <c r="D112" s="15"/>
      <c r="E112" s="7"/>
      <c r="F112" s="7"/>
      <c r="G112" s="7"/>
      <c r="H112" s="7"/>
      <c r="I112" s="7"/>
      <c r="J112" s="7"/>
      <c r="K112" s="1"/>
      <c r="L112" s="17"/>
      <c r="M112" s="17"/>
      <c r="N112" s="188" t="s">
        <v>146</v>
      </c>
      <c r="O112" s="187">
        <v>250</v>
      </c>
      <c r="P112" s="187">
        <v>330</v>
      </c>
    </row>
    <row r="113" spans="1:24" s="187" customFormat="1" ht="58" hidden="1" x14ac:dyDescent="0.35">
      <c r="A113" s="81"/>
      <c r="B113" s="197"/>
      <c r="C113" s="15"/>
      <c r="D113" s="15"/>
      <c r="E113" s="7"/>
      <c r="F113" s="7"/>
      <c r="G113" s="7"/>
      <c r="H113" s="7"/>
      <c r="I113" s="7"/>
      <c r="J113" s="7"/>
      <c r="K113" s="1"/>
      <c r="L113" s="17"/>
      <c r="M113" s="17"/>
      <c r="N113" s="188" t="s">
        <v>50</v>
      </c>
      <c r="O113" s="187">
        <v>330</v>
      </c>
      <c r="P113" s="187">
        <v>380</v>
      </c>
    </row>
    <row r="114" spans="1:24" s="187" customFormat="1" ht="58" hidden="1" x14ac:dyDescent="0.35">
      <c r="A114" s="81"/>
      <c r="B114" s="197"/>
      <c r="C114" s="15"/>
      <c r="D114" s="15"/>
      <c r="E114" s="7"/>
      <c r="F114" s="7"/>
      <c r="G114" s="7"/>
      <c r="H114" s="7"/>
      <c r="I114" s="7"/>
      <c r="J114" s="7"/>
      <c r="K114" s="1"/>
      <c r="L114" s="17"/>
      <c r="M114" s="17"/>
      <c r="N114" s="188" t="s">
        <v>51</v>
      </c>
      <c r="O114" s="187">
        <v>380</v>
      </c>
      <c r="P114" s="187">
        <v>400</v>
      </c>
    </row>
    <row r="115" spans="1:24" s="187" customFormat="1" ht="43.5" hidden="1" x14ac:dyDescent="0.35">
      <c r="A115" s="81"/>
      <c r="B115" s="197"/>
      <c r="C115" s="15"/>
      <c r="D115" s="15"/>
      <c r="E115" s="7"/>
      <c r="F115" s="7"/>
      <c r="G115" s="7"/>
      <c r="H115" s="7"/>
      <c r="I115" s="7"/>
      <c r="J115" s="7"/>
      <c r="K115" s="1"/>
      <c r="L115" s="17"/>
      <c r="M115" s="17"/>
      <c r="N115" s="188" t="s">
        <v>52</v>
      </c>
      <c r="O115" s="187">
        <v>400</v>
      </c>
      <c r="P115" s="187">
        <v>420</v>
      </c>
    </row>
    <row r="116" spans="1:24" s="187" customFormat="1" ht="130.5" hidden="1" x14ac:dyDescent="0.35">
      <c r="A116" s="81"/>
      <c r="B116" s="197"/>
      <c r="C116" s="15"/>
      <c r="D116" s="15"/>
      <c r="E116" s="7"/>
      <c r="F116" s="7"/>
      <c r="G116" s="7"/>
      <c r="H116" s="7"/>
      <c r="I116" s="7"/>
      <c r="J116" s="7"/>
      <c r="K116" s="1"/>
      <c r="L116" s="17"/>
      <c r="M116" s="17"/>
      <c r="N116" s="188" t="s">
        <v>147</v>
      </c>
      <c r="O116" s="187">
        <v>420</v>
      </c>
      <c r="P116" s="187">
        <v>500</v>
      </c>
    </row>
    <row r="117" spans="1:24" s="187" customFormat="1" ht="116" hidden="1" x14ac:dyDescent="0.35">
      <c r="A117" s="81"/>
      <c r="B117" s="197"/>
      <c r="C117" s="15"/>
      <c r="D117" s="15"/>
      <c r="E117" s="7"/>
      <c r="F117" s="7"/>
      <c r="G117" s="7"/>
      <c r="H117" s="7"/>
      <c r="I117" s="7"/>
      <c r="J117" s="7"/>
      <c r="K117" s="1"/>
      <c r="L117" s="17"/>
      <c r="M117" s="17"/>
      <c r="N117" s="188" t="s">
        <v>148</v>
      </c>
      <c r="O117" s="187">
        <v>500</v>
      </c>
      <c r="P117" s="187">
        <v>600</v>
      </c>
    </row>
    <row r="118" spans="1:24" s="187" customFormat="1" hidden="1" x14ac:dyDescent="0.35">
      <c r="A118" s="81"/>
      <c r="B118" s="197"/>
      <c r="C118" s="15"/>
      <c r="D118" s="15"/>
      <c r="E118" s="7"/>
      <c r="F118" s="7"/>
      <c r="G118" s="7"/>
      <c r="H118" s="7"/>
      <c r="I118" s="7"/>
      <c r="J118" s="7"/>
      <c r="K118" s="6"/>
      <c r="L118" s="17"/>
      <c r="M118" s="17"/>
      <c r="N118" s="187" t="s">
        <v>6</v>
      </c>
    </row>
    <row r="119" spans="1:24" s="187" customFormat="1" x14ac:dyDescent="0.35">
      <c r="A119" s="81" t="s">
        <v>256</v>
      </c>
      <c r="B119" s="197" t="s">
        <v>256</v>
      </c>
      <c r="C119" s="15"/>
      <c r="D119" s="15"/>
      <c r="E119" s="7"/>
      <c r="F119" s="7"/>
      <c r="G119" s="7"/>
      <c r="H119" s="7"/>
      <c r="I119" s="7"/>
      <c r="J119" s="7"/>
      <c r="K119" s="7"/>
      <c r="L119" s="17"/>
      <c r="M119" s="17"/>
    </row>
    <row r="120" spans="1:24" s="187" customFormat="1" x14ac:dyDescent="0.35">
      <c r="A120" s="81" t="s">
        <v>256</v>
      </c>
      <c r="B120" s="197" t="s">
        <v>256</v>
      </c>
      <c r="C120" s="15"/>
      <c r="D120" s="15"/>
      <c r="E120" s="16" t="str">
        <f>IF(AND(G110&gt;=250,G110&lt;=410),N121,IF(AND(G110&gt;=410,G110&lt;=600),N122,N123))</f>
        <v>Verify Data Entry</v>
      </c>
      <c r="F120" s="7"/>
      <c r="G120" s="7"/>
      <c r="H120" s="7"/>
      <c r="I120" s="7"/>
      <c r="J120" s="7"/>
      <c r="K120" s="7"/>
      <c r="L120" s="17"/>
      <c r="M120" s="17"/>
    </row>
    <row r="121" spans="1:24" s="187" customFormat="1" ht="16.25" customHeight="1" x14ac:dyDescent="0.35">
      <c r="A121" s="81" t="s">
        <v>256</v>
      </c>
      <c r="B121" s="197" t="s">
        <v>256</v>
      </c>
      <c r="C121" s="15"/>
      <c r="D121" s="15"/>
      <c r="E121" s="18">
        <f>IF(AND(E120=N121),X126,0)</f>
        <v>0</v>
      </c>
      <c r="F121" s="7" t="s">
        <v>109</v>
      </c>
      <c r="G121" s="4" t="s">
        <v>15</v>
      </c>
      <c r="H121" s="7">
        <f>IF(AND(E120=N121),W126,0)</f>
        <v>0</v>
      </c>
      <c r="I121" s="7" t="s">
        <v>17</v>
      </c>
      <c r="J121" s="7"/>
      <c r="K121" s="7"/>
      <c r="L121" s="17"/>
      <c r="M121" s="17"/>
      <c r="N121" s="188" t="s">
        <v>53</v>
      </c>
    </row>
    <row r="122" spans="1:24" s="187" customFormat="1" hidden="1" x14ac:dyDescent="0.35">
      <c r="A122" s="81"/>
      <c r="B122" s="197"/>
      <c r="C122" s="15"/>
      <c r="D122" s="15"/>
      <c r="E122" s="7"/>
      <c r="F122" s="7"/>
      <c r="G122" s="7"/>
      <c r="H122" s="7"/>
      <c r="I122" s="7"/>
      <c r="J122" s="7"/>
      <c r="K122" s="7"/>
      <c r="L122" s="17"/>
      <c r="M122" s="17"/>
      <c r="N122" s="188" t="s">
        <v>16</v>
      </c>
    </row>
    <row r="123" spans="1:24" s="187" customFormat="1" hidden="1" x14ac:dyDescent="0.35">
      <c r="A123" s="81"/>
      <c r="B123" s="197"/>
      <c r="C123" s="15"/>
      <c r="D123" s="15"/>
      <c r="E123" s="7"/>
      <c r="F123" s="7"/>
      <c r="G123" s="7"/>
      <c r="H123" s="7"/>
      <c r="I123" s="7"/>
      <c r="J123" s="7"/>
      <c r="K123" s="7"/>
      <c r="L123" s="17"/>
      <c r="M123" s="17"/>
      <c r="N123" s="188" t="s">
        <v>6</v>
      </c>
    </row>
    <row r="124" spans="1:24" s="187" customFormat="1" hidden="1" x14ac:dyDescent="0.35">
      <c r="A124" s="81"/>
      <c r="B124" s="197"/>
      <c r="C124" s="15"/>
      <c r="D124" s="15"/>
      <c r="E124" s="7"/>
      <c r="F124" s="7"/>
      <c r="G124" s="7"/>
      <c r="H124" s="7"/>
      <c r="I124" s="7"/>
      <c r="J124" s="7"/>
      <c r="K124" s="7"/>
      <c r="L124" s="17"/>
      <c r="M124" s="17"/>
      <c r="N124" s="188"/>
    </row>
    <row r="125" spans="1:24" s="187" customFormat="1" hidden="1" x14ac:dyDescent="0.35">
      <c r="A125" s="84"/>
      <c r="B125" s="197"/>
      <c r="C125" s="15"/>
      <c r="D125" s="15"/>
      <c r="E125" s="7"/>
      <c r="F125" s="7"/>
      <c r="G125" s="7"/>
      <c r="H125" s="7"/>
      <c r="I125" s="7"/>
      <c r="J125" s="7"/>
      <c r="K125" s="7"/>
      <c r="L125" s="17"/>
      <c r="M125" s="17"/>
      <c r="O125" s="189" t="s">
        <v>18</v>
      </c>
      <c r="P125" s="189" t="s">
        <v>19</v>
      </c>
      <c r="Q125" s="189" t="s">
        <v>20</v>
      </c>
      <c r="R125" s="189" t="s">
        <v>21</v>
      </c>
      <c r="S125" s="189" t="s">
        <v>22</v>
      </c>
      <c r="T125" s="189"/>
      <c r="U125" s="189" t="s">
        <v>23</v>
      </c>
      <c r="V125" s="189" t="s">
        <v>24</v>
      </c>
      <c r="W125" s="189" t="s">
        <v>25</v>
      </c>
      <c r="X125" s="189" t="s">
        <v>26</v>
      </c>
    </row>
    <row r="126" spans="1:24" s="187" customFormat="1" ht="15" thickBot="1" x14ac:dyDescent="0.4">
      <c r="A126" s="82" t="s">
        <v>256</v>
      </c>
      <c r="B126" s="197" t="s">
        <v>256</v>
      </c>
      <c r="C126" s="15"/>
      <c r="D126" s="19"/>
      <c r="E126" s="20"/>
      <c r="F126" s="20"/>
      <c r="G126" s="20"/>
      <c r="H126" s="20"/>
      <c r="I126" s="20"/>
      <c r="J126" s="20"/>
      <c r="K126" s="20"/>
      <c r="L126" s="21"/>
      <c r="M126" s="17"/>
      <c r="O126" s="189">
        <v>49000</v>
      </c>
      <c r="P126" s="189" t="str">
        <f>G110</f>
        <v>Enter Data</v>
      </c>
      <c r="Q126" s="189">
        <v>410</v>
      </c>
      <c r="R126" s="189" t="e">
        <f>Q126-P126</f>
        <v>#VALUE!</v>
      </c>
      <c r="S126" s="189" t="e">
        <f>R126*$G$7/O126*1000</f>
        <v>#VALUE!</v>
      </c>
      <c r="T126" s="189"/>
      <c r="U126" s="189">
        <v>20</v>
      </c>
      <c r="V126" s="189" t="e">
        <f>R126/U126</f>
        <v>#VALUE!</v>
      </c>
      <c r="W126" s="189" t="e">
        <f>ROUNDUP(V126,0)</f>
        <v>#VALUE!</v>
      </c>
      <c r="X126" s="191" t="e">
        <f>S126/W126</f>
        <v>#VALUE!</v>
      </c>
    </row>
    <row r="127" spans="1:24" s="187" customFormat="1" ht="15" thickBot="1" x14ac:dyDescent="0.4">
      <c r="A127" s="81" t="s">
        <v>256</v>
      </c>
      <c r="B127" s="197" t="s">
        <v>256</v>
      </c>
      <c r="C127" s="15"/>
      <c r="D127" s="7"/>
      <c r="E127" s="7"/>
      <c r="F127" s="7"/>
      <c r="G127" s="7"/>
      <c r="H127" s="7"/>
      <c r="I127" s="7"/>
      <c r="J127" s="7"/>
      <c r="K127" s="7"/>
      <c r="L127" s="7"/>
      <c r="M127" s="17"/>
    </row>
    <row r="128" spans="1:24" s="187" customFormat="1" ht="8.4" customHeight="1" thickBot="1" x14ac:dyDescent="0.4">
      <c r="A128" s="81" t="s">
        <v>256</v>
      </c>
      <c r="B128" s="197" t="s">
        <v>256</v>
      </c>
      <c r="C128" s="15"/>
      <c r="D128" s="12"/>
      <c r="E128" s="13"/>
      <c r="F128" s="13"/>
      <c r="G128" s="13"/>
      <c r="H128" s="13"/>
      <c r="I128" s="13"/>
      <c r="J128" s="13"/>
      <c r="K128" s="13"/>
      <c r="L128" s="14"/>
      <c r="M128" s="17"/>
    </row>
    <row r="129" spans="1:24" s="187" customFormat="1" ht="19" thickBot="1" x14ac:dyDescent="0.5">
      <c r="A129" s="81" t="s">
        <v>256</v>
      </c>
      <c r="B129" s="197" t="s">
        <v>256</v>
      </c>
      <c r="C129" s="15"/>
      <c r="D129" s="15"/>
      <c r="E129" s="24" t="s">
        <v>11</v>
      </c>
      <c r="F129" s="7"/>
      <c r="G129" s="32" t="s">
        <v>251</v>
      </c>
      <c r="H129" s="7" t="s">
        <v>4</v>
      </c>
      <c r="I129" s="7"/>
      <c r="J129" s="7"/>
      <c r="K129" s="16" t="s">
        <v>10</v>
      </c>
      <c r="L129" s="17"/>
      <c r="M129" s="17"/>
    </row>
    <row r="130" spans="1:24" s="187" customFormat="1" ht="109.75" customHeight="1" thickBot="1" x14ac:dyDescent="0.4">
      <c r="A130" s="81" t="s">
        <v>256</v>
      </c>
      <c r="B130" s="197" t="s">
        <v>256</v>
      </c>
      <c r="C130" s="15"/>
      <c r="D130" s="15"/>
      <c r="E130" s="7"/>
      <c r="F130" s="7"/>
      <c r="G130" s="7"/>
      <c r="H130" s="7"/>
      <c r="I130" s="7"/>
      <c r="J130" s="7"/>
      <c r="K130" s="2" t="str">
        <f>IF(AND(G129&gt;=O131,G129&lt;=P131),N131,IF(AND(G129&gt;=O132,G129&lt;=P132),N132,IF(AND(G129&gt;=O133,G129&lt;=P133),N133,IF(AND(G129&gt;=O134,G129&lt;=P134),N134,IF(AND(G129&gt;=O135,G129&lt;=P135),N135,IF(AND(G129&gt;=O136,G129&lt;=P136),N136,N137))))))</f>
        <v>Verify Data Entry</v>
      </c>
      <c r="L130" s="17"/>
      <c r="M130" s="17"/>
      <c r="O130" s="187" t="s">
        <v>0</v>
      </c>
      <c r="P130" s="187" t="s">
        <v>1</v>
      </c>
    </row>
    <row r="131" spans="1:24" s="187" customFormat="1" ht="58" hidden="1" x14ac:dyDescent="0.35">
      <c r="A131" s="81"/>
      <c r="B131" s="197"/>
      <c r="C131" s="15"/>
      <c r="D131" s="15"/>
      <c r="E131" s="7"/>
      <c r="F131" s="7"/>
      <c r="G131" s="7"/>
      <c r="H131" s="7"/>
      <c r="I131" s="7"/>
      <c r="J131" s="7"/>
      <c r="K131" s="1"/>
      <c r="L131" s="17"/>
      <c r="M131" s="17"/>
      <c r="N131" s="188" t="s">
        <v>138</v>
      </c>
      <c r="O131" s="187">
        <v>800</v>
      </c>
      <c r="P131" s="187">
        <v>1000</v>
      </c>
    </row>
    <row r="132" spans="1:24" s="187" customFormat="1" ht="58" hidden="1" x14ac:dyDescent="0.35">
      <c r="A132" s="81"/>
      <c r="B132" s="197"/>
      <c r="C132" s="15"/>
      <c r="D132" s="15"/>
      <c r="E132" s="7"/>
      <c r="F132" s="7"/>
      <c r="G132" s="7"/>
      <c r="H132" s="7"/>
      <c r="I132" s="7"/>
      <c r="J132" s="7"/>
      <c r="K132" s="1"/>
      <c r="L132" s="17"/>
      <c r="M132" s="17"/>
      <c r="N132" s="188" t="s">
        <v>139</v>
      </c>
      <c r="O132" s="187">
        <v>1000</v>
      </c>
      <c r="P132" s="187">
        <v>1250</v>
      </c>
    </row>
    <row r="133" spans="1:24" s="187" customFormat="1" ht="72.5" hidden="1" x14ac:dyDescent="0.35">
      <c r="A133" s="81"/>
      <c r="B133" s="197"/>
      <c r="C133" s="15"/>
      <c r="D133" s="15"/>
      <c r="E133" s="7"/>
      <c r="F133" s="7"/>
      <c r="G133" s="7"/>
      <c r="H133" s="7"/>
      <c r="I133" s="7"/>
      <c r="J133" s="7"/>
      <c r="K133" s="1"/>
      <c r="L133" s="17"/>
      <c r="M133" s="17"/>
      <c r="N133" s="188" t="s">
        <v>140</v>
      </c>
      <c r="O133" s="187">
        <v>1250</v>
      </c>
      <c r="P133" s="187">
        <v>1300</v>
      </c>
    </row>
    <row r="134" spans="1:24" s="187" customFormat="1" hidden="1" x14ac:dyDescent="0.35">
      <c r="A134" s="81"/>
      <c r="B134" s="197"/>
      <c r="C134" s="15"/>
      <c r="D134" s="15"/>
      <c r="E134" s="7"/>
      <c r="F134" s="7"/>
      <c r="G134" s="7"/>
      <c r="H134" s="7"/>
      <c r="I134" s="7"/>
      <c r="J134" s="7"/>
      <c r="K134" s="1"/>
      <c r="L134" s="17"/>
      <c r="M134" s="17"/>
      <c r="N134" s="188" t="s">
        <v>12</v>
      </c>
      <c r="O134" s="187">
        <v>1300</v>
      </c>
      <c r="P134" s="187">
        <v>1400</v>
      </c>
    </row>
    <row r="135" spans="1:24" s="187" customFormat="1" ht="72.5" hidden="1" x14ac:dyDescent="0.35">
      <c r="A135" s="81"/>
      <c r="B135" s="197"/>
      <c r="C135" s="15"/>
      <c r="D135" s="15"/>
      <c r="E135" s="7"/>
      <c r="F135" s="7"/>
      <c r="G135" s="7"/>
      <c r="H135" s="7"/>
      <c r="I135" s="7"/>
      <c r="J135" s="7"/>
      <c r="K135" s="1"/>
      <c r="L135" s="17"/>
      <c r="M135" s="17"/>
      <c r="N135" s="188" t="s">
        <v>13</v>
      </c>
      <c r="O135" s="187">
        <v>1400</v>
      </c>
      <c r="P135" s="187">
        <v>1600</v>
      </c>
    </row>
    <row r="136" spans="1:24" s="187" customFormat="1" ht="101.5" hidden="1" x14ac:dyDescent="0.35">
      <c r="A136" s="81"/>
      <c r="B136" s="197"/>
      <c r="C136" s="15"/>
      <c r="D136" s="15"/>
      <c r="E136" s="7"/>
      <c r="F136" s="7"/>
      <c r="G136" s="7"/>
      <c r="H136" s="7"/>
      <c r="I136" s="7"/>
      <c r="J136" s="7"/>
      <c r="K136" s="1"/>
      <c r="L136" s="17"/>
      <c r="M136" s="17"/>
      <c r="N136" s="188" t="s">
        <v>141</v>
      </c>
      <c r="O136" s="187">
        <v>1600</v>
      </c>
      <c r="P136" s="187">
        <v>2000</v>
      </c>
    </row>
    <row r="137" spans="1:24" s="187" customFormat="1" hidden="1" x14ac:dyDescent="0.35">
      <c r="A137" s="81"/>
      <c r="B137" s="197"/>
      <c r="C137" s="15"/>
      <c r="D137" s="15"/>
      <c r="E137" s="7"/>
      <c r="F137" s="7"/>
      <c r="G137" s="7"/>
      <c r="H137" s="7"/>
      <c r="I137" s="7"/>
      <c r="J137" s="7"/>
      <c r="K137" s="6"/>
      <c r="L137" s="17"/>
      <c r="M137" s="17"/>
      <c r="N137" s="187" t="s">
        <v>6</v>
      </c>
    </row>
    <row r="138" spans="1:24" s="187" customFormat="1" x14ac:dyDescent="0.35">
      <c r="A138" s="81" t="s">
        <v>256</v>
      </c>
      <c r="B138" s="197" t="s">
        <v>256</v>
      </c>
      <c r="C138" s="15"/>
      <c r="D138" s="15"/>
      <c r="E138" s="7"/>
      <c r="F138" s="7"/>
      <c r="G138" s="7"/>
      <c r="H138" s="7"/>
      <c r="I138" s="7"/>
      <c r="J138" s="7"/>
      <c r="K138" s="7"/>
      <c r="L138" s="17"/>
      <c r="M138" s="17"/>
    </row>
    <row r="139" spans="1:24" s="187" customFormat="1" x14ac:dyDescent="0.35">
      <c r="A139" s="81" t="s">
        <v>256</v>
      </c>
      <c r="B139" s="197" t="s">
        <v>256</v>
      </c>
      <c r="C139" s="15"/>
      <c r="D139" s="15"/>
      <c r="E139" s="16" t="str">
        <f>IF(AND(G129&gt;=800,G129&lt;=1350),N140,IF(AND(G129&gt;=1350,G129&lt;=2000),N141,N142))</f>
        <v>Verify Data Entry</v>
      </c>
      <c r="F139" s="7"/>
      <c r="G139" s="7"/>
      <c r="H139" s="7"/>
      <c r="I139" s="7"/>
      <c r="J139" s="7"/>
      <c r="K139" s="7"/>
      <c r="L139" s="17"/>
      <c r="M139" s="17"/>
    </row>
    <row r="140" spans="1:24" s="187" customFormat="1" ht="15" customHeight="1" x14ac:dyDescent="0.35">
      <c r="A140" s="81" t="s">
        <v>256</v>
      </c>
      <c r="B140" s="197" t="s">
        <v>256</v>
      </c>
      <c r="C140" s="15"/>
      <c r="D140" s="15"/>
      <c r="E140" s="18">
        <f>IF(AND(E139=N140),X145,0)</f>
        <v>0</v>
      </c>
      <c r="F140" s="7" t="s">
        <v>109</v>
      </c>
      <c r="G140" s="4" t="s">
        <v>15</v>
      </c>
      <c r="H140" s="7">
        <f>IF(AND(E139=N140),W145,0)</f>
        <v>0</v>
      </c>
      <c r="I140" s="7" t="s">
        <v>17</v>
      </c>
      <c r="J140" s="7"/>
      <c r="K140" s="7"/>
      <c r="L140" s="17"/>
      <c r="M140" s="17"/>
      <c r="N140" s="188" t="s">
        <v>48</v>
      </c>
    </row>
    <row r="141" spans="1:24" s="187" customFormat="1" hidden="1" x14ac:dyDescent="0.35">
      <c r="A141" s="81"/>
      <c r="B141" s="197"/>
      <c r="C141" s="15"/>
      <c r="D141" s="15"/>
      <c r="E141" s="7"/>
      <c r="F141" s="7"/>
      <c r="G141" s="7"/>
      <c r="H141" s="7"/>
      <c r="I141" s="7"/>
      <c r="J141" s="7"/>
      <c r="K141" s="7"/>
      <c r="L141" s="17"/>
      <c r="M141" s="17"/>
      <c r="N141" s="188" t="s">
        <v>16</v>
      </c>
    </row>
    <row r="142" spans="1:24" s="187" customFormat="1" hidden="1" x14ac:dyDescent="0.35">
      <c r="A142" s="81"/>
      <c r="B142" s="197"/>
      <c r="C142" s="15"/>
      <c r="D142" s="15"/>
      <c r="E142" s="7"/>
      <c r="F142" s="7"/>
      <c r="G142" s="7"/>
      <c r="H142" s="7"/>
      <c r="I142" s="7"/>
      <c r="J142" s="7"/>
      <c r="K142" s="7"/>
      <c r="L142" s="17"/>
      <c r="M142" s="17"/>
      <c r="N142" s="188" t="s">
        <v>6</v>
      </c>
    </row>
    <row r="143" spans="1:24" s="187" customFormat="1" hidden="1" x14ac:dyDescent="0.35">
      <c r="A143" s="81"/>
      <c r="B143" s="197"/>
      <c r="C143" s="15"/>
      <c r="D143" s="15"/>
      <c r="E143" s="7"/>
      <c r="F143" s="7"/>
      <c r="G143" s="7"/>
      <c r="H143" s="7"/>
      <c r="I143" s="7"/>
      <c r="J143" s="7"/>
      <c r="K143" s="7"/>
      <c r="L143" s="17"/>
      <c r="M143" s="17"/>
      <c r="N143" s="188"/>
    </row>
    <row r="144" spans="1:24" s="187" customFormat="1" hidden="1" x14ac:dyDescent="0.35">
      <c r="A144" s="84"/>
      <c r="B144" s="197"/>
      <c r="C144" s="15"/>
      <c r="D144" s="15"/>
      <c r="E144" s="7"/>
      <c r="F144" s="7"/>
      <c r="G144" s="7"/>
      <c r="H144" s="7"/>
      <c r="I144" s="7"/>
      <c r="J144" s="7"/>
      <c r="K144" s="7"/>
      <c r="L144" s="17"/>
      <c r="M144" s="17"/>
      <c r="O144" s="189" t="s">
        <v>18</v>
      </c>
      <c r="P144" s="189" t="s">
        <v>19</v>
      </c>
      <c r="Q144" s="189" t="s">
        <v>20</v>
      </c>
      <c r="R144" s="189" t="s">
        <v>21</v>
      </c>
      <c r="S144" s="189" t="s">
        <v>22</v>
      </c>
      <c r="T144" s="189"/>
      <c r="U144" s="189" t="s">
        <v>23</v>
      </c>
      <c r="V144" s="189" t="s">
        <v>24</v>
      </c>
      <c r="W144" s="189" t="s">
        <v>25</v>
      </c>
      <c r="X144" s="189" t="s">
        <v>26</v>
      </c>
    </row>
    <row r="145" spans="1:24" s="187" customFormat="1" ht="15" thickBot="1" x14ac:dyDescent="0.4">
      <c r="A145" s="82" t="s">
        <v>256</v>
      </c>
      <c r="B145" s="197" t="s">
        <v>256</v>
      </c>
      <c r="C145" s="15"/>
      <c r="D145" s="19"/>
      <c r="E145" s="20"/>
      <c r="F145" s="20"/>
      <c r="G145" s="20"/>
      <c r="H145" s="20"/>
      <c r="I145" s="20"/>
      <c r="J145" s="20"/>
      <c r="K145" s="20"/>
      <c r="L145" s="21"/>
      <c r="M145" s="17"/>
      <c r="O145" s="189">
        <v>44160</v>
      </c>
      <c r="P145" s="189" t="str">
        <f>G129</f>
        <v>Enter Data</v>
      </c>
      <c r="Q145" s="189">
        <v>1350</v>
      </c>
      <c r="R145" s="189" t="e">
        <f>Q145-P145</f>
        <v>#VALUE!</v>
      </c>
      <c r="S145" s="189" t="e">
        <f>R145*$G$7/O145*1000</f>
        <v>#VALUE!</v>
      </c>
      <c r="T145" s="189"/>
      <c r="U145" s="189">
        <v>30</v>
      </c>
      <c r="V145" s="189" t="e">
        <f>R145/U145</f>
        <v>#VALUE!</v>
      </c>
      <c r="W145" s="189" t="e">
        <f>ROUNDUP(V145,0)</f>
        <v>#VALUE!</v>
      </c>
      <c r="X145" s="191" t="e">
        <f>S145/W145</f>
        <v>#VALUE!</v>
      </c>
    </row>
    <row r="146" spans="1:24" s="187" customFormat="1" ht="15" thickBot="1" x14ac:dyDescent="0.4">
      <c r="A146" s="81" t="s">
        <v>256</v>
      </c>
      <c r="B146" s="197" t="s">
        <v>256</v>
      </c>
      <c r="C146" s="15"/>
      <c r="D146" s="7"/>
      <c r="E146" s="7"/>
      <c r="F146" s="7"/>
      <c r="G146" s="7"/>
      <c r="H146" s="7"/>
      <c r="I146" s="7"/>
      <c r="J146" s="7"/>
      <c r="K146" s="7"/>
      <c r="L146" s="7"/>
      <c r="M146" s="17"/>
    </row>
    <row r="147" spans="1:24" s="187" customFormat="1" ht="8.4" customHeight="1" thickBot="1" x14ac:dyDescent="0.4">
      <c r="A147" s="81" t="s">
        <v>256</v>
      </c>
      <c r="B147" s="197" t="s">
        <v>256</v>
      </c>
      <c r="C147" s="15"/>
      <c r="D147" s="12"/>
      <c r="E147" s="13"/>
      <c r="F147" s="13"/>
      <c r="G147" s="13"/>
      <c r="H147" s="13"/>
      <c r="I147" s="13"/>
      <c r="J147" s="13"/>
      <c r="K147" s="13"/>
      <c r="L147" s="14"/>
      <c r="M147" s="17"/>
    </row>
    <row r="148" spans="1:24" s="187" customFormat="1" ht="19" thickBot="1" x14ac:dyDescent="0.5">
      <c r="A148" s="81" t="s">
        <v>256</v>
      </c>
      <c r="B148" s="197" t="s">
        <v>256</v>
      </c>
      <c r="C148" s="15"/>
      <c r="D148" s="15"/>
      <c r="E148" s="24" t="s">
        <v>61</v>
      </c>
      <c r="F148" s="7"/>
      <c r="G148" s="32" t="s">
        <v>251</v>
      </c>
      <c r="H148" s="7" t="s">
        <v>4</v>
      </c>
      <c r="I148" s="7"/>
      <c r="J148" s="7"/>
      <c r="K148" s="16" t="s">
        <v>10</v>
      </c>
      <c r="L148" s="17"/>
      <c r="M148" s="17"/>
    </row>
    <row r="149" spans="1:24" s="187" customFormat="1" ht="109.75" customHeight="1" thickBot="1" x14ac:dyDescent="0.4">
      <c r="A149" s="81" t="s">
        <v>256</v>
      </c>
      <c r="B149" s="197" t="s">
        <v>256</v>
      </c>
      <c r="C149" s="15"/>
      <c r="D149" s="15"/>
      <c r="E149" s="7"/>
      <c r="F149" s="7"/>
      <c r="G149" s="7"/>
      <c r="H149" s="7"/>
      <c r="I149" s="7"/>
      <c r="J149" s="7"/>
      <c r="K149" s="2" t="str">
        <f>IF(AND(G148&gt;=O150,G148&lt;=P150),N150,IF(AND(G148&gt;=O151,G148&lt;=P151),N151,IF(AND(G148&gt;=O152,G148&lt;=P152),N152,IF(AND(G148&gt;=O153,G148&lt;=P153),N153,IF(AND(G148&gt;=O154,G148&lt;=P154),N154,IF(AND(G148&gt;=O155,G148&lt;=P155),N155,N156))))))</f>
        <v xml:space="preserve">Verify Data Entry - Enter 0 for N.N </v>
      </c>
      <c r="L149" s="17"/>
      <c r="M149" s="17"/>
      <c r="O149" s="187" t="s">
        <v>0</v>
      </c>
      <c r="P149" s="187" t="s">
        <v>1</v>
      </c>
    </row>
    <row r="150" spans="1:24" s="187" customFormat="1" ht="58" hidden="1" x14ac:dyDescent="0.35">
      <c r="A150" s="81"/>
      <c r="B150" s="197"/>
      <c r="C150" s="15"/>
      <c r="D150" s="15"/>
      <c r="E150" s="7"/>
      <c r="F150" s="7"/>
      <c r="G150" s="7"/>
      <c r="H150" s="7"/>
      <c r="I150" s="7"/>
      <c r="J150" s="7"/>
      <c r="K150" s="1"/>
      <c r="L150" s="17"/>
      <c r="M150" s="17"/>
      <c r="N150" s="188" t="s">
        <v>149</v>
      </c>
      <c r="O150" s="187">
        <v>0</v>
      </c>
      <c r="P150" s="187">
        <v>3</v>
      </c>
    </row>
    <row r="151" spans="1:24" s="187" customFormat="1" ht="58" hidden="1" x14ac:dyDescent="0.35">
      <c r="A151" s="81"/>
      <c r="B151" s="197"/>
      <c r="C151" s="15"/>
      <c r="D151" s="15"/>
      <c r="E151" s="7"/>
      <c r="F151" s="7"/>
      <c r="G151" s="7"/>
      <c r="H151" s="7"/>
      <c r="I151" s="7"/>
      <c r="J151" s="7"/>
      <c r="K151" s="1"/>
      <c r="L151" s="17"/>
      <c r="M151" s="17"/>
      <c r="N151" s="188" t="s">
        <v>63</v>
      </c>
      <c r="O151" s="187">
        <v>3</v>
      </c>
      <c r="P151" s="187">
        <v>6</v>
      </c>
    </row>
    <row r="152" spans="1:24" s="187" customFormat="1" ht="58" hidden="1" x14ac:dyDescent="0.35">
      <c r="A152" s="81"/>
      <c r="B152" s="197"/>
      <c r="C152" s="15"/>
      <c r="D152" s="15"/>
      <c r="E152" s="7"/>
      <c r="F152" s="7"/>
      <c r="G152" s="7"/>
      <c r="H152" s="7"/>
      <c r="I152" s="7"/>
      <c r="J152" s="7"/>
      <c r="K152" s="1"/>
      <c r="L152" s="17"/>
      <c r="M152" s="17"/>
      <c r="N152" s="192" t="s">
        <v>64</v>
      </c>
      <c r="O152" s="187">
        <v>6</v>
      </c>
      <c r="P152" s="187">
        <v>9</v>
      </c>
    </row>
    <row r="153" spans="1:24" s="187" customFormat="1" ht="58" hidden="1" x14ac:dyDescent="0.35">
      <c r="A153" s="81"/>
      <c r="B153" s="197"/>
      <c r="C153" s="15"/>
      <c r="D153" s="15"/>
      <c r="E153" s="7"/>
      <c r="F153" s="7"/>
      <c r="G153" s="7"/>
      <c r="H153" s="7"/>
      <c r="I153" s="7"/>
      <c r="J153" s="7"/>
      <c r="K153" s="1"/>
      <c r="L153" s="17"/>
      <c r="M153" s="17"/>
      <c r="N153" s="188" t="s">
        <v>65</v>
      </c>
      <c r="O153" s="187">
        <v>9</v>
      </c>
      <c r="P153" s="187">
        <v>12</v>
      </c>
    </row>
    <row r="154" spans="1:24" s="187" customFormat="1" ht="58" hidden="1" x14ac:dyDescent="0.35">
      <c r="A154" s="81"/>
      <c r="B154" s="197"/>
      <c r="C154" s="15"/>
      <c r="D154" s="15"/>
      <c r="E154" s="7"/>
      <c r="F154" s="7"/>
      <c r="G154" s="7"/>
      <c r="H154" s="7"/>
      <c r="I154" s="7"/>
      <c r="J154" s="7"/>
      <c r="K154" s="1"/>
      <c r="L154" s="17"/>
      <c r="M154" s="17"/>
      <c r="N154" s="188" t="s">
        <v>66</v>
      </c>
      <c r="O154" s="187">
        <v>12</v>
      </c>
      <c r="P154" s="187">
        <v>25</v>
      </c>
    </row>
    <row r="155" spans="1:24" s="187" customFormat="1" ht="72.5" hidden="1" x14ac:dyDescent="0.35">
      <c r="A155" s="81"/>
      <c r="B155" s="197"/>
      <c r="C155" s="15"/>
      <c r="D155" s="15"/>
      <c r="E155" s="7"/>
      <c r="F155" s="7"/>
      <c r="G155" s="7"/>
      <c r="H155" s="7"/>
      <c r="I155" s="7"/>
      <c r="J155" s="7"/>
      <c r="K155" s="1"/>
      <c r="L155" s="17"/>
      <c r="M155" s="17"/>
      <c r="N155" s="188" t="s">
        <v>67</v>
      </c>
      <c r="O155" s="187">
        <v>25</v>
      </c>
      <c r="P155" s="187">
        <v>60</v>
      </c>
    </row>
    <row r="156" spans="1:24" s="187" customFormat="1" hidden="1" x14ac:dyDescent="0.35">
      <c r="A156" s="81"/>
      <c r="B156" s="197"/>
      <c r="C156" s="15"/>
      <c r="D156" s="15"/>
      <c r="E156" s="7"/>
      <c r="F156" s="7"/>
      <c r="G156" s="7"/>
      <c r="H156" s="7"/>
      <c r="I156" s="7"/>
      <c r="J156" s="7"/>
      <c r="K156" s="6"/>
      <c r="L156" s="17"/>
      <c r="M156" s="17"/>
      <c r="N156" s="187" t="s">
        <v>463</v>
      </c>
    </row>
    <row r="157" spans="1:24" s="187" customFormat="1" x14ac:dyDescent="0.35">
      <c r="A157" s="81" t="s">
        <v>256</v>
      </c>
      <c r="B157" s="197" t="s">
        <v>256</v>
      </c>
      <c r="C157" s="15"/>
      <c r="D157" s="15"/>
      <c r="E157" s="7"/>
      <c r="F157" s="7"/>
      <c r="G157" s="7"/>
      <c r="H157" s="7"/>
      <c r="I157" s="7"/>
      <c r="J157" s="7"/>
      <c r="K157" s="7"/>
      <c r="L157" s="17"/>
      <c r="M157" s="17"/>
    </row>
    <row r="158" spans="1:24" s="187" customFormat="1" x14ac:dyDescent="0.35">
      <c r="A158" s="81" t="s">
        <v>256</v>
      </c>
      <c r="B158" s="197" t="s">
        <v>256</v>
      </c>
      <c r="C158" s="15"/>
      <c r="D158" s="15"/>
      <c r="E158" s="16" t="str">
        <f>IF(AND(G148&gt;=0,G148&lt;=10),N159,IF(AND(G148&gt;=10,G148&lt;=60),N160,N161))</f>
        <v>Verify Data Entry</v>
      </c>
      <c r="F158" s="7"/>
      <c r="G158" s="7"/>
      <c r="H158" s="7"/>
      <c r="I158" s="7"/>
      <c r="J158" s="7"/>
      <c r="K158" s="7"/>
      <c r="L158" s="17"/>
      <c r="M158" s="17"/>
    </row>
    <row r="159" spans="1:24" s="187" customFormat="1" ht="16.25" customHeight="1" x14ac:dyDescent="0.35">
      <c r="A159" s="81" t="s">
        <v>256</v>
      </c>
      <c r="B159" s="197" t="s">
        <v>256</v>
      </c>
      <c r="C159" s="15"/>
      <c r="D159" s="15"/>
      <c r="E159" s="18">
        <f>IF(AND(E158=N159),X164,0)</f>
        <v>0</v>
      </c>
      <c r="F159" s="7" t="s">
        <v>109</v>
      </c>
      <c r="G159" s="4" t="s">
        <v>15</v>
      </c>
      <c r="H159" s="7">
        <f>IF(AND(E158=N159),W164,0)</f>
        <v>0</v>
      </c>
      <c r="I159" s="7" t="s">
        <v>17</v>
      </c>
      <c r="J159" s="7"/>
      <c r="K159" s="7"/>
      <c r="L159" s="17"/>
      <c r="M159" s="17"/>
      <c r="N159" s="188" t="s">
        <v>68</v>
      </c>
    </row>
    <row r="160" spans="1:24" s="187" customFormat="1" hidden="1" x14ac:dyDescent="0.35">
      <c r="A160" s="81"/>
      <c r="B160" s="197"/>
      <c r="C160" s="15"/>
      <c r="D160" s="15"/>
      <c r="E160" s="7"/>
      <c r="F160" s="7"/>
      <c r="G160" s="7"/>
      <c r="H160" s="7"/>
      <c r="I160" s="7"/>
      <c r="J160" s="7"/>
      <c r="K160" s="7"/>
      <c r="L160" s="17"/>
      <c r="M160" s="17"/>
      <c r="N160" s="188" t="s">
        <v>16</v>
      </c>
    </row>
    <row r="161" spans="1:24" s="187" customFormat="1" hidden="1" x14ac:dyDescent="0.35">
      <c r="A161" s="81"/>
      <c r="B161" s="197"/>
      <c r="C161" s="15"/>
      <c r="D161" s="15"/>
      <c r="E161" s="7"/>
      <c r="F161" s="7"/>
      <c r="G161" s="7"/>
      <c r="H161" s="7"/>
      <c r="I161" s="7"/>
      <c r="J161" s="7"/>
      <c r="K161" s="7"/>
      <c r="L161" s="17"/>
      <c r="M161" s="17"/>
      <c r="N161" s="188" t="s">
        <v>6</v>
      </c>
    </row>
    <row r="162" spans="1:24" s="187" customFormat="1" hidden="1" x14ac:dyDescent="0.35">
      <c r="A162" s="81"/>
      <c r="B162" s="197"/>
      <c r="C162" s="15"/>
      <c r="D162" s="15"/>
      <c r="E162" s="7"/>
      <c r="F162" s="7"/>
      <c r="G162" s="7"/>
      <c r="H162" s="7"/>
      <c r="I162" s="7"/>
      <c r="J162" s="7"/>
      <c r="K162" s="7"/>
      <c r="L162" s="17"/>
      <c r="M162" s="17"/>
      <c r="N162" s="188"/>
    </row>
    <row r="163" spans="1:24" s="187" customFormat="1" hidden="1" x14ac:dyDescent="0.35">
      <c r="A163" s="84"/>
      <c r="B163" s="197"/>
      <c r="C163" s="15"/>
      <c r="D163" s="15"/>
      <c r="E163" s="7"/>
      <c r="F163" s="7"/>
      <c r="G163" s="7"/>
      <c r="H163" s="7"/>
      <c r="I163" s="7"/>
      <c r="J163" s="7"/>
      <c r="K163" s="7"/>
      <c r="L163" s="17"/>
      <c r="M163" s="17"/>
      <c r="O163" s="189" t="s">
        <v>18</v>
      </c>
      <c r="P163" s="189" t="s">
        <v>19</v>
      </c>
      <c r="Q163" s="189" t="s">
        <v>20</v>
      </c>
      <c r="R163" s="189" t="s">
        <v>21</v>
      </c>
      <c r="S163" s="189" t="s">
        <v>22</v>
      </c>
      <c r="T163" s="189"/>
      <c r="U163" s="189" t="s">
        <v>23</v>
      </c>
      <c r="V163" s="189" t="s">
        <v>24</v>
      </c>
      <c r="W163" s="189" t="s">
        <v>25</v>
      </c>
      <c r="X163" s="189" t="s">
        <v>26</v>
      </c>
    </row>
    <row r="164" spans="1:24" s="187" customFormat="1" ht="15" thickBot="1" x14ac:dyDescent="0.4">
      <c r="A164" s="82" t="s">
        <v>256</v>
      </c>
      <c r="B164" s="197" t="s">
        <v>256</v>
      </c>
      <c r="C164" s="15"/>
      <c r="D164" s="19"/>
      <c r="E164" s="20"/>
      <c r="F164" s="20"/>
      <c r="G164" s="20"/>
      <c r="H164" s="20"/>
      <c r="I164" s="20"/>
      <c r="J164" s="20"/>
      <c r="K164" s="20"/>
      <c r="L164" s="21"/>
      <c r="M164" s="17"/>
      <c r="O164" s="189">
        <v>54000</v>
      </c>
      <c r="P164" s="189" t="str">
        <f>G148</f>
        <v>Enter Data</v>
      </c>
      <c r="Q164" s="189">
        <v>10</v>
      </c>
      <c r="R164" s="189" t="e">
        <f>Q164-P164</f>
        <v>#VALUE!</v>
      </c>
      <c r="S164" s="189" t="e">
        <f>R164*$G$7/O164*1000</f>
        <v>#VALUE!</v>
      </c>
      <c r="T164" s="189"/>
      <c r="U164" s="189">
        <v>1</v>
      </c>
      <c r="V164" s="189" t="e">
        <f>R164/U164</f>
        <v>#VALUE!</v>
      </c>
      <c r="W164" s="189" t="e">
        <f>ROUNDUP(V164,0)</f>
        <v>#VALUE!</v>
      </c>
      <c r="X164" s="191" t="e">
        <f>S164/W164</f>
        <v>#VALUE!</v>
      </c>
    </row>
    <row r="165" spans="1:24" s="187" customFormat="1" ht="15" thickBot="1" x14ac:dyDescent="0.4">
      <c r="A165" s="81" t="s">
        <v>256</v>
      </c>
      <c r="B165" s="197" t="s">
        <v>256</v>
      </c>
      <c r="C165" s="15"/>
      <c r="D165" s="7"/>
      <c r="E165" s="7"/>
      <c r="F165" s="7"/>
      <c r="G165" s="7"/>
      <c r="H165" s="7"/>
      <c r="I165" s="7"/>
      <c r="J165" s="7"/>
      <c r="K165" s="7"/>
      <c r="L165" s="7"/>
      <c r="M165" s="17"/>
    </row>
    <row r="166" spans="1:24" s="187" customFormat="1" ht="8.4" customHeight="1" thickBot="1" x14ac:dyDescent="0.4">
      <c r="A166" s="81" t="s">
        <v>256</v>
      </c>
      <c r="B166" s="197" t="s">
        <v>256</v>
      </c>
      <c r="C166" s="15"/>
      <c r="D166" s="12"/>
      <c r="E166" s="13"/>
      <c r="F166" s="13"/>
      <c r="G166" s="13"/>
      <c r="H166" s="13"/>
      <c r="I166" s="13"/>
      <c r="J166" s="13"/>
      <c r="K166" s="13"/>
      <c r="L166" s="14"/>
      <c r="M166" s="17"/>
    </row>
    <row r="167" spans="1:24" s="187" customFormat="1" ht="19" thickBot="1" x14ac:dyDescent="0.5">
      <c r="A167" s="81" t="s">
        <v>256</v>
      </c>
      <c r="B167" s="197" t="s">
        <v>256</v>
      </c>
      <c r="C167" s="15"/>
      <c r="D167" s="15"/>
      <c r="E167" s="24" t="s">
        <v>412</v>
      </c>
      <c r="F167" s="7"/>
      <c r="G167" s="32" t="s">
        <v>251</v>
      </c>
      <c r="H167" s="7" t="s">
        <v>4</v>
      </c>
      <c r="I167" s="7"/>
      <c r="J167" s="7"/>
      <c r="K167" s="16" t="s">
        <v>10</v>
      </c>
      <c r="L167" s="17"/>
      <c r="M167" s="17"/>
    </row>
    <row r="168" spans="1:24" s="187" customFormat="1" ht="106.25" customHeight="1" thickBot="1" x14ac:dyDescent="0.4">
      <c r="A168" s="81" t="s">
        <v>256</v>
      </c>
      <c r="B168" s="197" t="s">
        <v>256</v>
      </c>
      <c r="C168" s="15"/>
      <c r="D168" s="15"/>
      <c r="E168" s="7"/>
      <c r="F168" s="7"/>
      <c r="G168" s="7"/>
      <c r="H168" s="7"/>
      <c r="I168" s="7"/>
      <c r="J168" s="7"/>
      <c r="K168" s="2" t="str">
        <f>IF(AND(G167&gt;=O169,G167&lt;=P169),N169,IF(AND(G167&gt;=O170,G167&lt;=P170),N170,IF(AND(G167&gt;=O171,G167&lt;=P171),N171,IF(AND(G167&gt;=O172,G167&lt;=P172),N172,IF(AND(G167&gt;=O173,G167&lt;=P173),N173,IF(AND(G167&gt;=O174,G167&lt;=P174),N174,N175))))))</f>
        <v>Verify Data Entry</v>
      </c>
      <c r="L168" s="17"/>
      <c r="M168" s="17"/>
      <c r="O168" s="187" t="s">
        <v>0</v>
      </c>
      <c r="P168" s="187" t="s">
        <v>1</v>
      </c>
    </row>
    <row r="169" spans="1:24" s="187" customFormat="1" ht="43.5" hidden="1" x14ac:dyDescent="0.35">
      <c r="A169" s="81"/>
      <c r="B169" s="197"/>
      <c r="C169" s="15"/>
      <c r="D169" s="15"/>
      <c r="E169" s="7"/>
      <c r="F169" s="7"/>
      <c r="G169" s="7"/>
      <c r="H169" s="7"/>
      <c r="I169" s="7"/>
      <c r="J169" s="7"/>
      <c r="K169" s="1"/>
      <c r="L169" s="17"/>
      <c r="M169" s="17"/>
      <c r="N169" s="188" t="s">
        <v>471</v>
      </c>
      <c r="O169" s="187">
        <v>0</v>
      </c>
      <c r="P169" s="187">
        <v>1200</v>
      </c>
    </row>
    <row r="170" spans="1:24" s="187" customFormat="1" ht="29" hidden="1" x14ac:dyDescent="0.35">
      <c r="A170" s="81"/>
      <c r="B170" s="197"/>
      <c r="C170" s="15"/>
      <c r="D170" s="15"/>
      <c r="E170" s="7"/>
      <c r="F170" s="7"/>
      <c r="G170" s="7"/>
      <c r="H170" s="7"/>
      <c r="I170" s="7"/>
      <c r="J170" s="7"/>
      <c r="K170" s="1"/>
      <c r="L170" s="17"/>
      <c r="M170" s="17"/>
      <c r="N170" s="188" t="s">
        <v>415</v>
      </c>
      <c r="O170" s="187">
        <v>1200</v>
      </c>
      <c r="P170" s="187">
        <v>2250</v>
      </c>
    </row>
    <row r="171" spans="1:24" s="187" customFormat="1" hidden="1" x14ac:dyDescent="0.35">
      <c r="A171" s="81"/>
      <c r="B171" s="197"/>
      <c r="C171" s="15"/>
      <c r="D171" s="15"/>
      <c r="E171" s="7"/>
      <c r="F171" s="7"/>
      <c r="G171" s="7"/>
      <c r="H171" s="7"/>
      <c r="I171" s="7"/>
      <c r="J171" s="7"/>
      <c r="K171" s="1"/>
      <c r="L171" s="17"/>
      <c r="M171" s="17"/>
      <c r="N171" s="188" t="s">
        <v>44</v>
      </c>
      <c r="O171" s="187">
        <v>2250</v>
      </c>
      <c r="P171" s="187">
        <v>2800</v>
      </c>
    </row>
    <row r="172" spans="1:24" s="187" customFormat="1" ht="101.5" hidden="1" x14ac:dyDescent="0.35">
      <c r="A172" s="81"/>
      <c r="B172" s="197"/>
      <c r="C172" s="15"/>
      <c r="D172" s="15"/>
      <c r="E172" s="7"/>
      <c r="F172" s="7"/>
      <c r="G172" s="7"/>
      <c r="H172" s="7"/>
      <c r="I172" s="7"/>
      <c r="J172" s="7"/>
      <c r="K172" s="1"/>
      <c r="L172" s="17"/>
      <c r="M172" s="17"/>
      <c r="N172" s="188" t="s">
        <v>413</v>
      </c>
      <c r="O172" s="187">
        <v>2800</v>
      </c>
      <c r="P172" s="187">
        <v>3200</v>
      </c>
    </row>
    <row r="173" spans="1:24" s="187" customFormat="1" ht="87" hidden="1" x14ac:dyDescent="0.35">
      <c r="A173" s="81"/>
      <c r="B173" s="197"/>
      <c r="C173" s="15"/>
      <c r="D173" s="15"/>
      <c r="E173" s="7"/>
      <c r="F173" s="7"/>
      <c r="G173" s="7"/>
      <c r="H173" s="7"/>
      <c r="I173" s="7"/>
      <c r="J173" s="7"/>
      <c r="K173" s="1"/>
      <c r="L173" s="17"/>
      <c r="M173" s="17"/>
      <c r="N173" s="188" t="s">
        <v>144</v>
      </c>
      <c r="O173" s="187">
        <v>3200</v>
      </c>
      <c r="P173" s="187">
        <v>3300</v>
      </c>
    </row>
    <row r="174" spans="1:24" s="187" customFormat="1" ht="87" hidden="1" x14ac:dyDescent="0.35">
      <c r="A174" s="81"/>
      <c r="B174" s="197"/>
      <c r="C174" s="15"/>
      <c r="D174" s="15"/>
      <c r="E174" s="7"/>
      <c r="F174" s="7"/>
      <c r="G174" s="7"/>
      <c r="H174" s="7"/>
      <c r="I174" s="7"/>
      <c r="J174" s="7"/>
      <c r="K174" s="1"/>
      <c r="L174" s="17"/>
      <c r="M174" s="17"/>
      <c r="N174" s="188" t="s">
        <v>145</v>
      </c>
      <c r="O174" s="187">
        <v>3300</v>
      </c>
      <c r="P174" s="187">
        <v>3500</v>
      </c>
    </row>
    <row r="175" spans="1:24" s="187" customFormat="1" hidden="1" x14ac:dyDescent="0.35">
      <c r="A175" s="81"/>
      <c r="B175" s="197"/>
      <c r="C175" s="15"/>
      <c r="D175" s="15"/>
      <c r="E175" s="7"/>
      <c r="F175" s="7"/>
      <c r="G175" s="7"/>
      <c r="H175" s="7"/>
      <c r="I175" s="7"/>
      <c r="J175" s="7"/>
      <c r="K175" s="6"/>
      <c r="L175" s="17"/>
      <c r="M175" s="17"/>
      <c r="N175" s="187" t="s">
        <v>6</v>
      </c>
    </row>
    <row r="176" spans="1:24" s="187" customFormat="1" hidden="1" x14ac:dyDescent="0.35">
      <c r="A176" s="81"/>
      <c r="B176" s="197"/>
      <c r="C176" s="15"/>
      <c r="D176" s="15"/>
      <c r="E176" s="7"/>
      <c r="F176" s="7"/>
      <c r="G176" s="7"/>
      <c r="H176" s="7"/>
      <c r="I176" s="7"/>
      <c r="J176" s="7"/>
      <c r="K176" s="7"/>
      <c r="L176" s="17"/>
      <c r="M176" s="17"/>
    </row>
    <row r="177" spans="1:52" s="187" customFormat="1" ht="15" thickBot="1" x14ac:dyDescent="0.4">
      <c r="A177" s="82" t="s">
        <v>256</v>
      </c>
      <c r="B177" s="197" t="s">
        <v>256</v>
      </c>
      <c r="C177" s="15"/>
      <c r="D177" s="19"/>
      <c r="E177" s="20"/>
      <c r="F177" s="20"/>
      <c r="G177" s="20"/>
      <c r="H177" s="20"/>
      <c r="I177" s="20"/>
      <c r="J177" s="20"/>
      <c r="K177" s="20"/>
      <c r="L177" s="21"/>
      <c r="M177" s="17"/>
      <c r="O177" s="189"/>
      <c r="P177" s="189"/>
      <c r="Q177" s="189"/>
      <c r="R177" s="189"/>
      <c r="S177" s="189"/>
      <c r="T177" s="189"/>
      <c r="U177" s="189"/>
      <c r="X177" s="190"/>
    </row>
    <row r="178" spans="1:52" s="187" customFormat="1" x14ac:dyDescent="0.35">
      <c r="A178" s="81" t="s">
        <v>256</v>
      </c>
      <c r="B178" s="197" t="s">
        <v>256</v>
      </c>
      <c r="C178" s="15"/>
      <c r="D178" s="7"/>
      <c r="E178" s="7"/>
      <c r="F178" s="7"/>
      <c r="G178" s="7"/>
      <c r="H178" s="7"/>
      <c r="I178" s="7"/>
      <c r="J178" s="7"/>
      <c r="K178" s="7"/>
      <c r="L178" s="7"/>
      <c r="M178" s="17"/>
    </row>
    <row r="179" spans="1:52" ht="15" thickBot="1" x14ac:dyDescent="0.4">
      <c r="A179" s="82" t="s">
        <v>256</v>
      </c>
      <c r="B179" s="197" t="s">
        <v>256</v>
      </c>
      <c r="C179" s="19"/>
      <c r="D179" s="20"/>
      <c r="E179" s="20"/>
      <c r="F179" s="20"/>
      <c r="G179" s="20"/>
      <c r="H179" s="20"/>
      <c r="I179" s="20"/>
      <c r="J179" s="20"/>
      <c r="K179" s="20"/>
      <c r="L179" s="20"/>
      <c r="M179" s="21"/>
    </row>
    <row r="180" spans="1:52" s="22" customFormat="1" ht="7.25" customHeight="1" thickBot="1" x14ac:dyDescent="0.4">
      <c r="A180" s="83" t="s">
        <v>256</v>
      </c>
      <c r="B180" s="197" t="s">
        <v>256</v>
      </c>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row>
    <row r="181" spans="1:52" ht="15" thickBot="1" x14ac:dyDescent="0.4">
      <c r="A181" s="81" t="s">
        <v>256</v>
      </c>
      <c r="B181" s="197" t="s">
        <v>256</v>
      </c>
      <c r="C181" s="12"/>
      <c r="D181" s="13"/>
      <c r="E181" s="13"/>
      <c r="F181" s="13"/>
      <c r="G181" s="13"/>
      <c r="H181" s="13"/>
      <c r="I181" s="13"/>
      <c r="J181" s="13"/>
      <c r="K181" s="13"/>
      <c r="L181" s="13"/>
      <c r="M181" s="14"/>
    </row>
    <row r="182" spans="1:52" ht="28.25" customHeight="1" thickBot="1" x14ac:dyDescent="0.5">
      <c r="A182" s="81" t="s">
        <v>256</v>
      </c>
      <c r="B182" s="197" t="s">
        <v>256</v>
      </c>
      <c r="C182" s="15"/>
      <c r="D182" s="211" t="s">
        <v>77</v>
      </c>
      <c r="E182" s="10"/>
      <c r="F182" s="10"/>
      <c r="G182" s="10"/>
      <c r="H182" s="10"/>
      <c r="I182" s="10"/>
      <c r="J182" s="11"/>
      <c r="K182" s="8"/>
      <c r="L182" s="8"/>
      <c r="M182" s="23"/>
      <c r="N182" s="3"/>
    </row>
    <row r="183" spans="1:52" ht="15" thickBot="1" x14ac:dyDescent="0.4">
      <c r="A183" s="81" t="s">
        <v>256</v>
      </c>
      <c r="B183" s="197" t="s">
        <v>256</v>
      </c>
      <c r="C183" s="15"/>
      <c r="D183" s="7"/>
      <c r="E183" s="7"/>
      <c r="F183" s="7"/>
      <c r="G183" s="7"/>
      <c r="H183" s="7"/>
      <c r="I183" s="7"/>
      <c r="J183" s="7"/>
      <c r="K183" s="7"/>
      <c r="L183" s="7"/>
      <c r="M183" s="17"/>
    </row>
    <row r="184" spans="1:52" s="187" customFormat="1" ht="8.4" customHeight="1" thickBot="1" x14ac:dyDescent="0.4">
      <c r="A184" s="81" t="s">
        <v>256</v>
      </c>
      <c r="B184" s="197" t="s">
        <v>256</v>
      </c>
      <c r="C184" s="15"/>
      <c r="D184" s="12"/>
      <c r="E184" s="13"/>
      <c r="F184" s="13"/>
      <c r="G184" s="13"/>
      <c r="H184" s="13"/>
      <c r="I184" s="13"/>
      <c r="J184" s="13"/>
      <c r="K184" s="13"/>
      <c r="L184" s="14"/>
      <c r="M184" s="17"/>
    </row>
    <row r="185" spans="1:52" s="187" customFormat="1" ht="19" thickBot="1" x14ac:dyDescent="0.5">
      <c r="A185" s="81" t="s">
        <v>256</v>
      </c>
      <c r="B185" s="197" t="s">
        <v>256</v>
      </c>
      <c r="C185" s="15"/>
      <c r="D185" s="15"/>
      <c r="E185" s="24" t="s">
        <v>94</v>
      </c>
      <c r="F185" s="7"/>
      <c r="G185" s="32" t="s">
        <v>251</v>
      </c>
      <c r="H185" s="25" t="s">
        <v>79</v>
      </c>
      <c r="I185" s="7"/>
      <c r="J185" s="7"/>
      <c r="K185" s="16" t="s">
        <v>10</v>
      </c>
      <c r="L185" s="17"/>
      <c r="M185" s="17"/>
    </row>
    <row r="186" spans="1:52" s="187" customFormat="1" ht="174.65" customHeight="1" thickBot="1" x14ac:dyDescent="0.4">
      <c r="A186" s="81" t="s">
        <v>256</v>
      </c>
      <c r="B186" s="197" t="s">
        <v>256</v>
      </c>
      <c r="C186" s="15"/>
      <c r="D186" s="15"/>
      <c r="E186" s="7"/>
      <c r="F186" s="7"/>
      <c r="G186" s="7"/>
      <c r="H186" s="7"/>
      <c r="I186" s="7"/>
      <c r="J186" s="7"/>
      <c r="K186" s="2" t="str">
        <f>IF(AND(G185&gt;=O187,G185&lt;=P187),N187,IF(AND(G185&gt;=O188,G185&lt;=P188),N188,IF(AND(G185&gt;=O189,G185&lt;=P189),N189,IF(AND(G185&gt;=O190,G185&lt;=P190),N190,IF(AND(G185&gt;=O191,G185&lt;=P191),N191,IF(AND(G185&gt;=O192,G185&lt;=P192),N192,IF(AND(G185&gt;=O193,G185&lt;=P193),N193,N194)))))))</f>
        <v xml:space="preserve">Verify Data Entry - Enter 0 for N.N </v>
      </c>
      <c r="L186" s="17"/>
      <c r="M186" s="17"/>
      <c r="O186" s="187" t="s">
        <v>0</v>
      </c>
      <c r="P186" s="187" t="s">
        <v>1</v>
      </c>
    </row>
    <row r="187" spans="1:52" s="187" customFormat="1" ht="159.5" hidden="1" x14ac:dyDescent="0.35">
      <c r="A187" s="81"/>
      <c r="B187" s="197"/>
      <c r="C187" s="15"/>
      <c r="D187" s="15"/>
      <c r="E187" s="7"/>
      <c r="F187" s="7"/>
      <c r="G187" s="7"/>
      <c r="H187" s="7"/>
      <c r="I187" s="7"/>
      <c r="J187" s="7"/>
      <c r="K187" s="1"/>
      <c r="L187" s="17"/>
      <c r="M187" s="17"/>
      <c r="N187" s="188" t="s">
        <v>382</v>
      </c>
      <c r="O187" s="187">
        <v>0</v>
      </c>
      <c r="P187" s="187">
        <v>4</v>
      </c>
    </row>
    <row r="188" spans="1:52" s="187" customFormat="1" ht="72.5" hidden="1" x14ac:dyDescent="0.35">
      <c r="A188" s="81"/>
      <c r="B188" s="197"/>
      <c r="C188" s="15"/>
      <c r="D188" s="15"/>
      <c r="E188" s="7"/>
      <c r="F188" s="7"/>
      <c r="G188" s="7"/>
      <c r="H188" s="7"/>
      <c r="I188" s="7"/>
      <c r="J188" s="7"/>
      <c r="K188" s="1"/>
      <c r="L188" s="17"/>
      <c r="M188" s="17"/>
      <c r="N188" s="188" t="s">
        <v>375</v>
      </c>
      <c r="O188" s="187">
        <v>4</v>
      </c>
      <c r="P188" s="187">
        <v>8</v>
      </c>
    </row>
    <row r="189" spans="1:52" s="187" customFormat="1" ht="29" hidden="1" x14ac:dyDescent="0.35">
      <c r="A189" s="81"/>
      <c r="B189" s="197"/>
      <c r="C189" s="15"/>
      <c r="D189" s="15"/>
      <c r="E189" s="7"/>
      <c r="F189" s="7"/>
      <c r="G189" s="7"/>
      <c r="H189" s="7"/>
      <c r="I189" s="7"/>
      <c r="J189" s="7"/>
      <c r="K189" s="1"/>
      <c r="L189" s="17"/>
      <c r="M189" s="17"/>
      <c r="N189" s="188" t="s">
        <v>96</v>
      </c>
      <c r="O189" s="187">
        <v>8</v>
      </c>
      <c r="P189" s="187">
        <v>13</v>
      </c>
    </row>
    <row r="190" spans="1:52" s="187" customFormat="1" ht="58" hidden="1" x14ac:dyDescent="0.35">
      <c r="A190" s="81"/>
      <c r="B190" s="197"/>
      <c r="C190" s="15"/>
      <c r="D190" s="15"/>
      <c r="E190" s="7"/>
      <c r="F190" s="7"/>
      <c r="G190" s="7"/>
      <c r="H190" s="7"/>
      <c r="I190" s="7"/>
      <c r="J190" s="7"/>
      <c r="K190" s="1"/>
      <c r="L190" s="17"/>
      <c r="M190" s="17"/>
      <c r="N190" s="188" t="s">
        <v>95</v>
      </c>
      <c r="O190" s="187">
        <v>13</v>
      </c>
      <c r="P190" s="187">
        <v>15</v>
      </c>
    </row>
    <row r="191" spans="1:52" s="187" customFormat="1" ht="101.5" hidden="1" x14ac:dyDescent="0.35">
      <c r="A191" s="81"/>
      <c r="B191" s="197"/>
      <c r="C191" s="15"/>
      <c r="D191" s="15"/>
      <c r="E191" s="7"/>
      <c r="F191" s="7"/>
      <c r="G191" s="7"/>
      <c r="H191" s="7"/>
      <c r="I191" s="7"/>
      <c r="J191" s="7"/>
      <c r="K191" s="1"/>
      <c r="L191" s="17"/>
      <c r="M191" s="17"/>
      <c r="N191" s="188" t="s">
        <v>154</v>
      </c>
      <c r="O191" s="187">
        <v>15</v>
      </c>
      <c r="P191" s="187">
        <v>30</v>
      </c>
    </row>
    <row r="192" spans="1:52" s="187" customFormat="1" ht="87" hidden="1" x14ac:dyDescent="0.35">
      <c r="A192" s="81"/>
      <c r="B192" s="197"/>
      <c r="C192" s="15"/>
      <c r="D192" s="15"/>
      <c r="E192" s="7"/>
      <c r="F192" s="7"/>
      <c r="G192" s="7"/>
      <c r="H192" s="7"/>
      <c r="I192" s="7"/>
      <c r="J192" s="7"/>
      <c r="K192" s="1"/>
      <c r="L192" s="17"/>
      <c r="M192" s="17"/>
      <c r="N192" s="188" t="s">
        <v>155</v>
      </c>
      <c r="O192" s="187">
        <v>30</v>
      </c>
      <c r="P192" s="187">
        <v>90</v>
      </c>
    </row>
    <row r="193" spans="1:24" s="187" customFormat="1" ht="101.5" hidden="1" x14ac:dyDescent="0.35">
      <c r="A193" s="81"/>
      <c r="B193" s="197"/>
      <c r="C193" s="15"/>
      <c r="D193" s="15"/>
      <c r="E193" s="7"/>
      <c r="F193" s="7"/>
      <c r="G193" s="7"/>
      <c r="H193" s="7"/>
      <c r="I193" s="7"/>
      <c r="J193" s="7"/>
      <c r="K193" s="1"/>
      <c r="L193" s="17"/>
      <c r="M193" s="17"/>
      <c r="N193" s="188" t="s">
        <v>156</v>
      </c>
      <c r="O193" s="187">
        <v>90</v>
      </c>
      <c r="P193" s="187">
        <v>160</v>
      </c>
    </row>
    <row r="194" spans="1:24" s="187" customFormat="1" hidden="1" x14ac:dyDescent="0.35">
      <c r="A194" s="81"/>
      <c r="B194" s="197"/>
      <c r="C194" s="15"/>
      <c r="D194" s="15"/>
      <c r="E194" s="7"/>
      <c r="F194" s="7"/>
      <c r="G194" s="7"/>
      <c r="H194" s="7"/>
      <c r="I194" s="7"/>
      <c r="J194" s="7"/>
      <c r="K194" s="6"/>
      <c r="L194" s="17"/>
      <c r="M194" s="17"/>
      <c r="N194" s="187" t="s">
        <v>463</v>
      </c>
    </row>
    <row r="195" spans="1:24" s="187" customFormat="1" x14ac:dyDescent="0.35">
      <c r="A195" s="81" t="s">
        <v>256</v>
      </c>
      <c r="B195" s="197" t="s">
        <v>256</v>
      </c>
      <c r="C195" s="15"/>
      <c r="D195" s="15"/>
      <c r="E195" s="7"/>
      <c r="F195" s="7"/>
      <c r="G195" s="7"/>
      <c r="H195" s="7"/>
      <c r="I195" s="7"/>
      <c r="J195" s="7"/>
      <c r="K195" s="7"/>
      <c r="L195" s="17"/>
      <c r="M195" s="17"/>
    </row>
    <row r="196" spans="1:24" s="187" customFormat="1" ht="17.399999999999999" customHeight="1" x14ac:dyDescent="0.35">
      <c r="A196" s="81" t="s">
        <v>256</v>
      </c>
      <c r="B196" s="197" t="s">
        <v>256</v>
      </c>
      <c r="C196" s="15"/>
      <c r="D196" s="15"/>
      <c r="E196" s="16" t="str">
        <f>IF(AND(G185&gt;=0,G185&lt;=8),N197,IF(AND(G185&gt;=8,G185&lt;=15),N196,IF(AND(G185&gt;=15,G185&lt;=160),N198,N199)))</f>
        <v>Verify Data Entry</v>
      </c>
      <c r="F196" s="7"/>
      <c r="G196" s="7"/>
      <c r="H196" s="7"/>
      <c r="I196" s="7"/>
      <c r="J196" s="7"/>
      <c r="K196" s="7"/>
      <c r="L196" s="17"/>
      <c r="M196" s="17"/>
      <c r="N196" s="188" t="s">
        <v>97</v>
      </c>
    </row>
    <row r="197" spans="1:24" s="187" customFormat="1" ht="16.25" customHeight="1" x14ac:dyDescent="0.35">
      <c r="A197" s="81" t="s">
        <v>256</v>
      </c>
      <c r="B197" s="197" t="s">
        <v>256</v>
      </c>
      <c r="C197" s="15"/>
      <c r="D197" s="15"/>
      <c r="E197" s="18">
        <f>IF(AND(G185&gt;=0,G185&lt;=15),X202,IF(AND(G185&gt;=15),0))</f>
        <v>0</v>
      </c>
      <c r="F197" s="7" t="s">
        <v>109</v>
      </c>
      <c r="G197" s="4" t="s">
        <v>15</v>
      </c>
      <c r="H197" s="7">
        <f>IF(AND(G185&gt;=0,G185&lt;=15),W202,IF(AND(G185&gt;=15),0))</f>
        <v>0</v>
      </c>
      <c r="I197" s="7" t="s">
        <v>17</v>
      </c>
      <c r="J197" s="7"/>
      <c r="K197" s="7"/>
      <c r="L197" s="17"/>
      <c r="M197" s="17"/>
      <c r="N197" s="188" t="s">
        <v>98</v>
      </c>
    </row>
    <row r="198" spans="1:24" s="187" customFormat="1" hidden="1" x14ac:dyDescent="0.35">
      <c r="A198" s="81"/>
      <c r="B198" s="197"/>
      <c r="C198" s="15"/>
      <c r="D198" s="15"/>
      <c r="E198" s="7"/>
      <c r="F198" s="7"/>
      <c r="G198" s="7"/>
      <c r="H198" s="7"/>
      <c r="I198" s="7"/>
      <c r="J198" s="7"/>
      <c r="K198" s="7"/>
      <c r="L198" s="17"/>
      <c r="M198" s="17"/>
      <c r="N198" s="188" t="s">
        <v>16</v>
      </c>
    </row>
    <row r="199" spans="1:24" s="187" customFormat="1" hidden="1" x14ac:dyDescent="0.35">
      <c r="A199" s="81"/>
      <c r="B199" s="197"/>
      <c r="C199" s="15"/>
      <c r="D199" s="15"/>
      <c r="E199" s="7"/>
      <c r="F199" s="7"/>
      <c r="G199" s="7"/>
      <c r="H199" s="7"/>
      <c r="I199" s="7"/>
      <c r="J199" s="7"/>
      <c r="K199" s="7"/>
      <c r="L199" s="17"/>
      <c r="M199" s="17"/>
      <c r="N199" s="188" t="s">
        <v>6</v>
      </c>
    </row>
    <row r="200" spans="1:24" s="187" customFormat="1" hidden="1" x14ac:dyDescent="0.35">
      <c r="A200" s="81"/>
      <c r="B200" s="197"/>
      <c r="C200" s="15"/>
      <c r="D200" s="15"/>
      <c r="E200" s="7"/>
      <c r="F200" s="7"/>
      <c r="G200" s="7"/>
      <c r="H200" s="7"/>
      <c r="I200" s="7"/>
      <c r="J200" s="7"/>
      <c r="K200" s="7"/>
      <c r="L200" s="17"/>
      <c r="M200" s="17"/>
      <c r="N200" s="188"/>
    </row>
    <row r="201" spans="1:24" s="187" customFormat="1" hidden="1" x14ac:dyDescent="0.35">
      <c r="A201" s="84"/>
      <c r="B201" s="197"/>
      <c r="C201" s="15"/>
      <c r="D201" s="15"/>
      <c r="E201" s="7"/>
      <c r="F201" s="7"/>
      <c r="G201" s="7"/>
      <c r="H201" s="7"/>
      <c r="I201" s="7"/>
      <c r="J201" s="7"/>
      <c r="K201" s="7"/>
      <c r="L201" s="17"/>
      <c r="M201" s="17"/>
      <c r="O201" s="189" t="s">
        <v>18</v>
      </c>
      <c r="P201" s="189" t="s">
        <v>19</v>
      </c>
      <c r="Q201" s="189" t="s">
        <v>20</v>
      </c>
      <c r="R201" s="189" t="s">
        <v>21</v>
      </c>
      <c r="S201" s="189" t="s">
        <v>22</v>
      </c>
      <c r="T201" s="189"/>
      <c r="U201" s="189" t="s">
        <v>23</v>
      </c>
      <c r="V201" s="189" t="s">
        <v>24</v>
      </c>
      <c r="W201" s="189" t="s">
        <v>25</v>
      </c>
      <c r="X201" s="189" t="s">
        <v>26</v>
      </c>
    </row>
    <row r="202" spans="1:24" s="187" customFormat="1" ht="15" thickBot="1" x14ac:dyDescent="0.4">
      <c r="A202" s="82" t="s">
        <v>256</v>
      </c>
      <c r="B202" s="197" t="s">
        <v>256</v>
      </c>
      <c r="C202" s="15"/>
      <c r="D202" s="19"/>
      <c r="E202" s="20"/>
      <c r="F202" s="20"/>
      <c r="G202" s="20"/>
      <c r="H202" s="20"/>
      <c r="I202" s="20"/>
      <c r="J202" s="20"/>
      <c r="K202" s="20"/>
      <c r="L202" s="21"/>
      <c r="M202" s="17"/>
      <c r="O202" s="189">
        <v>100</v>
      </c>
      <c r="P202" s="189" t="str">
        <f>G185</f>
        <v>Enter Data</v>
      </c>
      <c r="Q202" s="189">
        <f>IF(AND(G185&gt;=0,G185&lt;=8),30,IF(AND(G185&gt;=8),15))</f>
        <v>15</v>
      </c>
      <c r="R202" s="189" t="e">
        <f>Q202-P202</f>
        <v>#VALUE!</v>
      </c>
      <c r="S202" s="189" t="e">
        <f>R202*$G$7/O202*1</f>
        <v>#VALUE!</v>
      </c>
      <c r="T202" s="189"/>
      <c r="U202" s="189">
        <v>8</v>
      </c>
      <c r="V202" s="189" t="e">
        <f>R202/U202</f>
        <v>#VALUE!</v>
      </c>
      <c r="W202" s="189" t="e">
        <f>ROUNDUP(V202,0)</f>
        <v>#VALUE!</v>
      </c>
      <c r="X202" s="191" t="e">
        <f>S202/W202</f>
        <v>#VALUE!</v>
      </c>
    </row>
    <row r="203" spans="1:24" s="187" customFormat="1" ht="15" thickBot="1" x14ac:dyDescent="0.4">
      <c r="A203" s="81" t="s">
        <v>256</v>
      </c>
      <c r="B203" s="197" t="s">
        <v>256</v>
      </c>
      <c r="C203" s="15"/>
      <c r="D203" s="7"/>
      <c r="E203" s="7"/>
      <c r="F203" s="7"/>
      <c r="G203" s="7"/>
      <c r="H203" s="7"/>
      <c r="I203" s="7"/>
      <c r="J203" s="7"/>
      <c r="K203" s="7"/>
      <c r="L203" s="7"/>
      <c r="M203" s="17"/>
    </row>
    <row r="204" spans="1:24" s="187" customFormat="1" ht="8.4" customHeight="1" thickBot="1" x14ac:dyDescent="0.4">
      <c r="A204" s="81" t="s">
        <v>256</v>
      </c>
      <c r="B204" s="197" t="s">
        <v>256</v>
      </c>
      <c r="C204" s="15"/>
      <c r="D204" s="12"/>
      <c r="E204" s="13"/>
      <c r="F204" s="13"/>
      <c r="G204" s="13"/>
      <c r="H204" s="13"/>
      <c r="I204" s="13"/>
      <c r="J204" s="13"/>
      <c r="K204" s="13"/>
      <c r="L204" s="14"/>
      <c r="M204" s="17"/>
    </row>
    <row r="205" spans="1:24" s="187" customFormat="1" ht="19" thickBot="1" x14ac:dyDescent="0.5">
      <c r="A205" s="81" t="s">
        <v>256</v>
      </c>
      <c r="B205" s="197" t="s">
        <v>256</v>
      </c>
      <c r="C205" s="15"/>
      <c r="D205" s="15"/>
      <c r="E205" s="24" t="s">
        <v>264</v>
      </c>
      <c r="F205" s="7"/>
      <c r="G205" s="32" t="s">
        <v>251</v>
      </c>
      <c r="H205" s="25" t="s">
        <v>79</v>
      </c>
      <c r="I205" s="7"/>
      <c r="J205" s="7"/>
      <c r="K205" s="16" t="s">
        <v>10</v>
      </c>
      <c r="L205" s="17"/>
      <c r="M205" s="17"/>
    </row>
    <row r="206" spans="1:24" s="187" customFormat="1" ht="386.4" customHeight="1" thickBot="1" x14ac:dyDescent="0.4">
      <c r="A206" s="81" t="s">
        <v>256</v>
      </c>
      <c r="B206" s="197" t="s">
        <v>256</v>
      </c>
      <c r="C206" s="15"/>
      <c r="D206" s="15"/>
      <c r="E206" s="7"/>
      <c r="F206" s="7"/>
      <c r="G206" s="7"/>
      <c r="H206" s="7"/>
      <c r="I206" s="7"/>
      <c r="J206" s="7"/>
      <c r="K206" s="2" t="str">
        <f>IF(AND(G205&gt;=O207,G205&lt;=P207),N207,IF(AND(G205&gt;=O208,G205&lt;=P208),N208,IF(AND(G205&gt;=O209,G205&lt;=P209),N209,IF(AND(G205&gt;=O210,G205&lt;=P210),N210,IF(AND(G205&gt;=O211,G205&lt;=P211),N211,IF(AND(G205&gt;=O212,G205&lt;=P212),N212,N213))))))</f>
        <v xml:space="preserve">Verify Data Entry - Enter 0 for N.N </v>
      </c>
      <c r="L206" s="17"/>
      <c r="M206" s="17"/>
      <c r="O206" s="187" t="s">
        <v>0</v>
      </c>
      <c r="P206" s="187" t="s">
        <v>1</v>
      </c>
    </row>
    <row r="207" spans="1:24" s="187" customFormat="1" ht="387" hidden="1" customHeight="1" x14ac:dyDescent="0.35">
      <c r="A207" s="81"/>
      <c r="B207" s="197"/>
      <c r="C207" s="15"/>
      <c r="D207" s="15"/>
      <c r="E207" s="7"/>
      <c r="F207" s="7"/>
      <c r="G207" s="7"/>
      <c r="H207" s="7"/>
      <c r="I207" s="7"/>
      <c r="J207" s="7"/>
      <c r="K207" s="1"/>
      <c r="L207" s="17"/>
      <c r="M207" s="17"/>
      <c r="N207" s="188" t="s">
        <v>477</v>
      </c>
      <c r="O207" s="187">
        <v>0</v>
      </c>
      <c r="P207" s="187">
        <v>0.02</v>
      </c>
    </row>
    <row r="208" spans="1:24" s="187" customFormat="1" ht="381.65" hidden="1" customHeight="1" x14ac:dyDescent="0.35">
      <c r="A208" s="81"/>
      <c r="B208" s="197"/>
      <c r="C208" s="15"/>
      <c r="D208" s="15"/>
      <c r="E208" s="7"/>
      <c r="F208" s="7"/>
      <c r="G208" s="7"/>
      <c r="H208" s="7"/>
      <c r="I208" s="7"/>
      <c r="J208" s="7"/>
      <c r="K208" s="1"/>
      <c r="L208" s="17"/>
      <c r="M208" s="17"/>
      <c r="N208" s="188" t="s">
        <v>476</v>
      </c>
      <c r="O208" s="187">
        <v>0.03</v>
      </c>
      <c r="P208" s="187">
        <v>0.35</v>
      </c>
    </row>
    <row r="209" spans="1:24" s="187" customFormat="1" ht="333" hidden="1" customHeight="1" x14ac:dyDescent="0.35">
      <c r="A209" s="81"/>
      <c r="B209" s="197"/>
      <c r="C209" s="15"/>
      <c r="D209" s="15"/>
      <c r="E209" s="7"/>
      <c r="F209" s="7"/>
      <c r="G209" s="7"/>
      <c r="H209" s="7"/>
      <c r="I209" s="7"/>
      <c r="J209" s="7"/>
      <c r="K209" s="1"/>
      <c r="L209" s="17"/>
      <c r="M209" s="17"/>
      <c r="N209" s="188" t="s">
        <v>475</v>
      </c>
      <c r="O209" s="187">
        <v>0.36</v>
      </c>
      <c r="P209" s="187">
        <v>0.55000000000000004</v>
      </c>
    </row>
    <row r="210" spans="1:24" s="187" customFormat="1" ht="347.4" hidden="1" customHeight="1" x14ac:dyDescent="0.35">
      <c r="A210" s="81"/>
      <c r="B210" s="197"/>
      <c r="C210" s="15"/>
      <c r="D210" s="15"/>
      <c r="E210" s="7"/>
      <c r="F210" s="7"/>
      <c r="G210" s="7"/>
      <c r="H210" s="7"/>
      <c r="I210" s="7"/>
      <c r="J210" s="7"/>
      <c r="K210" s="1"/>
      <c r="L210" s="17"/>
      <c r="M210" s="17"/>
      <c r="N210" s="188" t="s">
        <v>484</v>
      </c>
      <c r="O210" s="187">
        <v>0.56000000000000005</v>
      </c>
      <c r="P210" s="187">
        <v>1.2</v>
      </c>
    </row>
    <row r="211" spans="1:24" s="187" customFormat="1" ht="283.25" hidden="1" customHeight="1" x14ac:dyDescent="0.35">
      <c r="A211" s="81"/>
      <c r="B211" s="197"/>
      <c r="C211" s="15"/>
      <c r="D211" s="15"/>
      <c r="E211" s="7"/>
      <c r="F211" s="7"/>
      <c r="G211" s="7"/>
      <c r="H211" s="7"/>
      <c r="I211" s="7"/>
      <c r="J211" s="7"/>
      <c r="K211" s="1"/>
      <c r="L211" s="17"/>
      <c r="M211" s="17"/>
      <c r="N211" s="188" t="s">
        <v>492</v>
      </c>
      <c r="O211" s="187">
        <v>1.21</v>
      </c>
      <c r="P211" s="187">
        <v>5</v>
      </c>
    </row>
    <row r="212" spans="1:24" s="187" customFormat="1" ht="264.64999999999998" hidden="1" customHeight="1" x14ac:dyDescent="0.35">
      <c r="A212" s="81"/>
      <c r="B212" s="197"/>
      <c r="C212" s="15"/>
      <c r="D212" s="15"/>
      <c r="E212" s="7"/>
      <c r="F212" s="7"/>
      <c r="G212" s="7"/>
      <c r="H212" s="7"/>
      <c r="I212" s="7"/>
      <c r="J212" s="7"/>
      <c r="K212" s="1"/>
      <c r="L212" s="17"/>
      <c r="M212" s="17"/>
      <c r="N212" s="188" t="s">
        <v>491</v>
      </c>
      <c r="O212" s="187">
        <v>5.01</v>
      </c>
      <c r="P212" s="187">
        <v>50</v>
      </c>
    </row>
    <row r="213" spans="1:24" s="187" customFormat="1" hidden="1" x14ac:dyDescent="0.35">
      <c r="A213" s="81"/>
      <c r="B213" s="197"/>
      <c r="C213" s="15"/>
      <c r="D213" s="15"/>
      <c r="E213" s="7"/>
      <c r="F213" s="7"/>
      <c r="G213" s="7"/>
      <c r="H213" s="7"/>
      <c r="I213" s="7"/>
      <c r="J213" s="7"/>
      <c r="K213" s="6"/>
      <c r="L213" s="17"/>
      <c r="M213" s="17"/>
      <c r="N213" s="187" t="s">
        <v>463</v>
      </c>
    </row>
    <row r="214" spans="1:24" s="187" customFormat="1" x14ac:dyDescent="0.35">
      <c r="A214" s="81" t="s">
        <v>256</v>
      </c>
      <c r="B214" s="197" t="s">
        <v>256</v>
      </c>
      <c r="C214" s="15"/>
      <c r="D214" s="15"/>
      <c r="E214" s="7"/>
      <c r="F214" s="7"/>
      <c r="G214" s="7"/>
      <c r="H214" s="7"/>
      <c r="I214" s="7"/>
      <c r="J214" s="7"/>
      <c r="K214" s="7"/>
      <c r="L214" s="17"/>
      <c r="M214" s="17"/>
    </row>
    <row r="215" spans="1:24" s="187" customFormat="1" x14ac:dyDescent="0.35">
      <c r="A215" s="81" t="s">
        <v>256</v>
      </c>
      <c r="B215" s="197" t="s">
        <v>256</v>
      </c>
      <c r="C215" s="15"/>
      <c r="D215" s="15"/>
      <c r="E215" s="16" t="str">
        <f>IF(AND(G205&gt;=0,G205&lt;=1.2),N216,IF(AND(G205&gt;=1.2,G205&lt;=50),N217,N218))</f>
        <v>Verify Data Entry</v>
      </c>
      <c r="F215" s="7"/>
      <c r="G215" s="7"/>
      <c r="H215" s="7"/>
      <c r="I215" s="7"/>
      <c r="J215" s="7"/>
      <c r="K215" s="7"/>
      <c r="L215" s="17"/>
      <c r="M215" s="17"/>
    </row>
    <row r="216" spans="1:24" s="187" customFormat="1" x14ac:dyDescent="0.35">
      <c r="A216" s="81" t="s">
        <v>256</v>
      </c>
      <c r="B216" s="197" t="s">
        <v>256</v>
      </c>
      <c r="C216" s="15"/>
      <c r="D216" s="15"/>
      <c r="E216" s="18">
        <f>IF(AND(E215=N216),X221,0)</f>
        <v>0</v>
      </c>
      <c r="F216" s="7" t="s">
        <v>109</v>
      </c>
      <c r="G216" s="4"/>
      <c r="H216" s="7"/>
      <c r="I216" s="7"/>
      <c r="J216" s="7"/>
      <c r="K216" s="7"/>
      <c r="L216" s="17"/>
      <c r="M216" s="17"/>
      <c r="N216" s="188" t="s">
        <v>385</v>
      </c>
    </row>
    <row r="217" spans="1:24" s="187" customFormat="1" hidden="1" x14ac:dyDescent="0.35">
      <c r="A217" s="81"/>
      <c r="B217" s="197"/>
      <c r="C217" s="15"/>
      <c r="D217" s="15"/>
      <c r="E217" s="7"/>
      <c r="F217" s="7"/>
      <c r="G217" s="7"/>
      <c r="H217" s="7"/>
      <c r="I217" s="7"/>
      <c r="J217" s="7"/>
      <c r="K217" s="7"/>
      <c r="L217" s="17"/>
      <c r="M217" s="17"/>
      <c r="N217" s="188" t="s">
        <v>548</v>
      </c>
    </row>
    <row r="218" spans="1:24" s="187" customFormat="1" x14ac:dyDescent="0.35">
      <c r="A218" s="81" t="s">
        <v>256</v>
      </c>
      <c r="B218" s="197" t="s">
        <v>256</v>
      </c>
      <c r="C218" s="15"/>
      <c r="D218" s="15"/>
      <c r="E218" s="16" t="s">
        <v>110</v>
      </c>
      <c r="F218" s="7"/>
      <c r="G218" s="7"/>
      <c r="H218" s="7"/>
      <c r="I218" s="7"/>
      <c r="J218" s="7"/>
      <c r="K218" s="7"/>
      <c r="L218" s="17"/>
      <c r="M218" s="17"/>
      <c r="N218" s="188" t="s">
        <v>6</v>
      </c>
    </row>
    <row r="219" spans="1:24" s="187" customFormat="1" hidden="1" x14ac:dyDescent="0.35">
      <c r="A219" s="81"/>
      <c r="B219" s="197"/>
      <c r="C219" s="15"/>
      <c r="D219" s="15"/>
      <c r="E219" s="7"/>
      <c r="F219" s="7"/>
      <c r="G219" s="7"/>
      <c r="H219" s="7"/>
      <c r="I219" s="7"/>
      <c r="J219" s="7"/>
      <c r="K219" s="7"/>
      <c r="L219" s="17"/>
      <c r="M219" s="17"/>
      <c r="N219" s="188"/>
    </row>
    <row r="220" spans="1:24" s="187" customFormat="1" hidden="1" x14ac:dyDescent="0.35">
      <c r="A220" s="84"/>
      <c r="B220" s="197"/>
      <c r="C220" s="15"/>
      <c r="D220" s="15"/>
      <c r="E220" s="7"/>
      <c r="F220" s="7"/>
      <c r="G220" s="7"/>
      <c r="H220" s="7"/>
      <c r="I220" s="7"/>
      <c r="J220" s="7"/>
      <c r="K220" s="7"/>
      <c r="L220" s="17"/>
      <c r="M220" s="17"/>
      <c r="O220" s="189" t="s">
        <v>18</v>
      </c>
      <c r="P220" s="189" t="s">
        <v>19</v>
      </c>
      <c r="Q220" s="189" t="s">
        <v>20</v>
      </c>
      <c r="R220" s="189" t="s">
        <v>21</v>
      </c>
      <c r="S220" s="189" t="s">
        <v>22</v>
      </c>
      <c r="T220" s="189"/>
      <c r="U220" s="189" t="s">
        <v>23</v>
      </c>
      <c r="V220" s="189" t="s">
        <v>24</v>
      </c>
      <c r="W220" s="189" t="s">
        <v>25</v>
      </c>
      <c r="X220" s="189" t="s">
        <v>26</v>
      </c>
    </row>
    <row r="221" spans="1:24" s="187" customFormat="1" x14ac:dyDescent="0.35">
      <c r="A221" s="82" t="s">
        <v>256</v>
      </c>
      <c r="B221" s="197" t="s">
        <v>256</v>
      </c>
      <c r="C221" s="15"/>
      <c r="D221" s="15"/>
      <c r="E221" s="7"/>
      <c r="F221" s="7"/>
      <c r="G221" s="7"/>
      <c r="H221" s="7"/>
      <c r="I221" s="7"/>
      <c r="J221" s="7"/>
      <c r="K221" s="7"/>
      <c r="L221" s="17"/>
      <c r="M221" s="17"/>
      <c r="O221" s="189">
        <v>100</v>
      </c>
      <c r="P221" s="189">
        <v>0</v>
      </c>
      <c r="Q221" s="189">
        <v>0.02</v>
      </c>
      <c r="R221" s="189">
        <f>Q221-P221</f>
        <v>0.02</v>
      </c>
      <c r="S221" s="189" t="e">
        <f>R221*$G$7/O221*1</f>
        <v>#VALUE!</v>
      </c>
      <c r="T221" s="189"/>
      <c r="U221" s="189">
        <v>0.02</v>
      </c>
      <c r="V221" s="189">
        <f>R221/U221</f>
        <v>1</v>
      </c>
      <c r="W221" s="189">
        <f>ROUNDUP(V221,0)</f>
        <v>1</v>
      </c>
      <c r="X221" s="191" t="e">
        <f>S221/W221</f>
        <v>#VALUE!</v>
      </c>
    </row>
    <row r="222" spans="1:24" s="187" customFormat="1" x14ac:dyDescent="0.35">
      <c r="A222" s="81" t="s">
        <v>256</v>
      </c>
      <c r="B222" s="197" t="s">
        <v>256</v>
      </c>
      <c r="C222" s="15"/>
      <c r="D222" s="15"/>
      <c r="E222" s="16" t="str">
        <f>IF(AND(G205&gt;=0,G205&lt;=1.2),N223,IF(AND(G205&gt;=1.2,G205&lt;=50),N224,N225))</f>
        <v>Verify Data Entry</v>
      </c>
      <c r="F222" s="7"/>
      <c r="G222" s="7"/>
      <c r="H222" s="7"/>
      <c r="I222" s="7"/>
      <c r="J222" s="7"/>
      <c r="K222" s="7"/>
      <c r="L222" s="17"/>
      <c r="M222" s="17"/>
      <c r="O222" s="189"/>
      <c r="P222" s="189"/>
      <c r="Q222" s="189"/>
      <c r="R222" s="189"/>
      <c r="S222" s="189"/>
      <c r="T222" s="189"/>
      <c r="U222" s="189"/>
      <c r="V222" s="189"/>
      <c r="W222" s="189"/>
      <c r="X222" s="189"/>
    </row>
    <row r="223" spans="1:24" s="187" customFormat="1" x14ac:dyDescent="0.35">
      <c r="A223" s="81" t="s">
        <v>256</v>
      </c>
      <c r="B223" s="197" t="s">
        <v>256</v>
      </c>
      <c r="C223" s="15"/>
      <c r="D223" s="15"/>
      <c r="E223" s="18">
        <f>IF(AND(E222=N223),X228,0)</f>
        <v>0</v>
      </c>
      <c r="F223" s="7" t="s">
        <v>109</v>
      </c>
      <c r="G223" s="4"/>
      <c r="H223" s="7"/>
      <c r="I223" s="7"/>
      <c r="J223" s="7"/>
      <c r="K223" s="7"/>
      <c r="L223" s="17"/>
      <c r="M223" s="17"/>
      <c r="N223" s="188" t="s">
        <v>386</v>
      </c>
      <c r="O223" s="189"/>
      <c r="P223" s="189"/>
      <c r="Q223" s="189"/>
      <c r="R223" s="189"/>
      <c r="S223" s="189"/>
      <c r="T223" s="189"/>
      <c r="U223" s="189"/>
      <c r="V223" s="189"/>
      <c r="W223" s="189"/>
      <c r="X223" s="189"/>
    </row>
    <row r="224" spans="1:24" s="187" customFormat="1" hidden="1" x14ac:dyDescent="0.35">
      <c r="A224" s="81"/>
      <c r="B224" s="197"/>
      <c r="C224" s="15"/>
      <c r="D224" s="15"/>
      <c r="E224" s="7"/>
      <c r="F224" s="7"/>
      <c r="G224" s="7"/>
      <c r="H224" s="7"/>
      <c r="I224" s="7"/>
      <c r="J224" s="7"/>
      <c r="K224" s="7"/>
      <c r="L224" s="17"/>
      <c r="M224" s="17"/>
      <c r="N224" s="188" t="s">
        <v>548</v>
      </c>
      <c r="O224" s="189"/>
      <c r="P224" s="189"/>
      <c r="Q224" s="189"/>
      <c r="R224" s="189"/>
      <c r="S224" s="189"/>
      <c r="T224" s="189"/>
      <c r="U224" s="189"/>
      <c r="V224" s="189"/>
      <c r="W224" s="189"/>
      <c r="X224" s="189"/>
    </row>
    <row r="225" spans="1:24" s="187" customFormat="1" hidden="1" x14ac:dyDescent="0.35">
      <c r="A225" s="81"/>
      <c r="B225" s="197"/>
      <c r="C225" s="15"/>
      <c r="D225" s="15"/>
      <c r="E225" s="16"/>
      <c r="F225" s="7"/>
      <c r="G225" s="7"/>
      <c r="H225" s="7"/>
      <c r="I225" s="7"/>
      <c r="J225" s="7"/>
      <c r="K225" s="7"/>
      <c r="L225" s="17"/>
      <c r="M225" s="17"/>
      <c r="N225" s="188" t="s">
        <v>6</v>
      </c>
      <c r="O225" s="189"/>
      <c r="P225" s="189"/>
      <c r="Q225" s="189"/>
      <c r="R225" s="189"/>
      <c r="S225" s="189"/>
      <c r="T225" s="189"/>
      <c r="U225" s="189"/>
      <c r="V225" s="189"/>
      <c r="W225" s="189"/>
      <c r="X225" s="189"/>
    </row>
    <row r="226" spans="1:24" s="187" customFormat="1" hidden="1" x14ac:dyDescent="0.35">
      <c r="A226" s="81"/>
      <c r="B226" s="197"/>
      <c r="C226" s="15"/>
      <c r="D226" s="15"/>
      <c r="E226" s="7"/>
      <c r="F226" s="7"/>
      <c r="G226" s="7"/>
      <c r="H226" s="7"/>
      <c r="I226" s="7"/>
      <c r="J226" s="7"/>
      <c r="K226" s="7"/>
      <c r="L226" s="17"/>
      <c r="M226" s="17"/>
      <c r="N226" s="188"/>
      <c r="O226" s="189"/>
      <c r="P226" s="189"/>
      <c r="Q226" s="189"/>
      <c r="R226" s="189"/>
      <c r="S226" s="189"/>
      <c r="T226" s="189"/>
      <c r="U226" s="189"/>
      <c r="V226" s="189"/>
      <c r="W226" s="189"/>
      <c r="X226" s="189"/>
    </row>
    <row r="227" spans="1:24" s="187" customFormat="1" hidden="1" x14ac:dyDescent="0.35">
      <c r="A227" s="84"/>
      <c r="B227" s="197"/>
      <c r="C227" s="15"/>
      <c r="D227" s="15"/>
      <c r="E227" s="7"/>
      <c r="F227" s="7"/>
      <c r="G227" s="7"/>
      <c r="H227" s="7"/>
      <c r="I227" s="7"/>
      <c r="J227" s="7"/>
      <c r="K227" s="7"/>
      <c r="L227" s="17"/>
      <c r="M227" s="17"/>
      <c r="O227" s="189" t="s">
        <v>18</v>
      </c>
      <c r="P227" s="189" t="s">
        <v>19</v>
      </c>
      <c r="Q227" s="189" t="s">
        <v>20</v>
      </c>
      <c r="R227" s="189" t="s">
        <v>21</v>
      </c>
      <c r="S227" s="189" t="s">
        <v>22</v>
      </c>
      <c r="T227" s="189"/>
      <c r="U227" s="189" t="s">
        <v>23</v>
      </c>
      <c r="V227" s="189" t="s">
        <v>24</v>
      </c>
      <c r="W227" s="189" t="s">
        <v>25</v>
      </c>
      <c r="X227" s="189" t="s">
        <v>26</v>
      </c>
    </row>
    <row r="228" spans="1:24" s="187" customFormat="1" hidden="1" x14ac:dyDescent="0.35">
      <c r="A228" s="82"/>
      <c r="B228" s="197"/>
      <c r="C228" s="15"/>
      <c r="D228" s="15"/>
      <c r="E228" s="7"/>
      <c r="F228" s="7"/>
      <c r="G228" s="7"/>
      <c r="H228" s="7"/>
      <c r="I228" s="7"/>
      <c r="J228" s="7"/>
      <c r="K228" s="7"/>
      <c r="L228" s="17"/>
      <c r="M228" s="17"/>
      <c r="O228" s="189">
        <v>7.57</v>
      </c>
      <c r="P228" s="189">
        <v>0</v>
      </c>
      <c r="Q228" s="189">
        <v>0.02</v>
      </c>
      <c r="R228" s="189">
        <f>Q228-P228</f>
        <v>0.02</v>
      </c>
      <c r="S228" s="189" t="e">
        <f>R228*$G$7/O228*1</f>
        <v>#VALUE!</v>
      </c>
      <c r="T228" s="189"/>
      <c r="U228" s="189">
        <v>0.02</v>
      </c>
      <c r="V228" s="189">
        <f>R228/U228</f>
        <v>1</v>
      </c>
      <c r="W228" s="189">
        <f>ROUNDUP(V228,0)</f>
        <v>1</v>
      </c>
      <c r="X228" s="191" t="e">
        <f>S228/W228</f>
        <v>#VALUE!</v>
      </c>
    </row>
    <row r="229" spans="1:24" s="187" customFormat="1" hidden="1" x14ac:dyDescent="0.35">
      <c r="A229" s="81"/>
      <c r="B229" s="197"/>
      <c r="C229" s="15"/>
      <c r="D229" s="15"/>
      <c r="E229" s="7"/>
      <c r="F229" s="7"/>
      <c r="G229" s="7"/>
      <c r="H229" s="7"/>
      <c r="I229" s="7"/>
      <c r="J229" s="7"/>
      <c r="K229" s="7"/>
      <c r="L229" s="17"/>
      <c r="M229" s="17"/>
    </row>
    <row r="230" spans="1:24" s="187" customFormat="1" hidden="1" x14ac:dyDescent="0.35">
      <c r="A230" s="82"/>
      <c r="B230" s="197"/>
      <c r="C230" s="15"/>
      <c r="D230" s="15"/>
      <c r="E230" s="7"/>
      <c r="F230" s="7"/>
      <c r="G230" s="7"/>
      <c r="H230" s="7"/>
      <c r="I230" s="7"/>
      <c r="J230" s="7"/>
      <c r="K230" s="7"/>
      <c r="L230" s="17"/>
      <c r="M230" s="17"/>
    </row>
    <row r="231" spans="1:24" s="187" customFormat="1" hidden="1" x14ac:dyDescent="0.35">
      <c r="A231" s="82"/>
      <c r="B231" s="197"/>
      <c r="C231" s="15"/>
      <c r="D231" s="15"/>
      <c r="E231" s="7"/>
      <c r="F231" s="7"/>
      <c r="G231" s="7"/>
      <c r="H231" s="7"/>
      <c r="I231" s="7"/>
      <c r="J231" s="7"/>
      <c r="K231" s="7"/>
      <c r="L231" s="17"/>
      <c r="M231" s="17"/>
    </row>
    <row r="232" spans="1:24" s="187" customFormat="1" hidden="1" x14ac:dyDescent="0.35">
      <c r="A232" s="82"/>
      <c r="B232" s="197"/>
      <c r="C232" s="15"/>
      <c r="D232" s="15"/>
      <c r="E232" s="7"/>
      <c r="F232" s="7"/>
      <c r="G232" s="7"/>
      <c r="H232" s="7"/>
      <c r="I232" s="7"/>
      <c r="J232" s="7"/>
      <c r="K232" s="7"/>
      <c r="L232" s="17"/>
      <c r="M232" s="17"/>
    </row>
    <row r="233" spans="1:24" s="187" customFormat="1" ht="15" thickBot="1" x14ac:dyDescent="0.4">
      <c r="A233" s="82" t="s">
        <v>256</v>
      </c>
      <c r="B233" s="197" t="s">
        <v>256</v>
      </c>
      <c r="C233" s="15"/>
      <c r="D233" s="19"/>
      <c r="E233" s="20"/>
      <c r="F233" s="20"/>
      <c r="G233" s="20"/>
      <c r="H233" s="20"/>
      <c r="I233" s="20"/>
      <c r="J233" s="20"/>
      <c r="K233" s="20"/>
      <c r="L233" s="21"/>
      <c r="M233" s="17"/>
    </row>
    <row r="234" spans="1:24" s="187" customFormat="1" ht="15" thickBot="1" x14ac:dyDescent="0.4">
      <c r="A234" s="81" t="s">
        <v>256</v>
      </c>
      <c r="B234" s="197" t="s">
        <v>256</v>
      </c>
      <c r="C234" s="15"/>
      <c r="D234" s="7"/>
      <c r="E234" s="7"/>
      <c r="F234" s="7"/>
      <c r="G234" s="7"/>
      <c r="H234" s="7"/>
      <c r="I234" s="7"/>
      <c r="J234" s="7"/>
      <c r="K234" s="7"/>
      <c r="L234" s="7"/>
      <c r="M234" s="17"/>
    </row>
    <row r="235" spans="1:24" s="187" customFormat="1" ht="8.4" customHeight="1" thickBot="1" x14ac:dyDescent="0.4">
      <c r="A235" s="81" t="s">
        <v>256</v>
      </c>
      <c r="B235" s="197" t="s">
        <v>256</v>
      </c>
      <c r="C235" s="15"/>
      <c r="D235" s="12"/>
      <c r="E235" s="13"/>
      <c r="F235" s="13"/>
      <c r="G235" s="13"/>
      <c r="H235" s="13"/>
      <c r="I235" s="13"/>
      <c r="J235" s="13"/>
      <c r="K235" s="13"/>
      <c r="L235" s="14"/>
      <c r="M235" s="17"/>
    </row>
    <row r="236" spans="1:24" s="187" customFormat="1" ht="19" thickBot="1" x14ac:dyDescent="0.5">
      <c r="A236" s="81" t="s">
        <v>256</v>
      </c>
      <c r="B236" s="197" t="s">
        <v>256</v>
      </c>
      <c r="C236" s="15"/>
      <c r="D236" s="15"/>
      <c r="E236" s="24" t="s">
        <v>117</v>
      </c>
      <c r="F236" s="7"/>
      <c r="G236" s="32" t="s">
        <v>251</v>
      </c>
      <c r="H236" s="25" t="s">
        <v>79</v>
      </c>
      <c r="I236" s="7"/>
      <c r="J236" s="7"/>
      <c r="K236" s="16" t="s">
        <v>10</v>
      </c>
      <c r="L236" s="17"/>
      <c r="M236" s="17"/>
    </row>
    <row r="237" spans="1:24" s="187" customFormat="1" ht="408.65" customHeight="1" thickBot="1" x14ac:dyDescent="0.4">
      <c r="A237" s="81" t="s">
        <v>256</v>
      </c>
      <c r="B237" s="197" t="s">
        <v>256</v>
      </c>
      <c r="C237" s="15"/>
      <c r="D237" s="15"/>
      <c r="E237" s="7"/>
      <c r="F237" s="7"/>
      <c r="G237" s="7"/>
      <c r="H237" s="7"/>
      <c r="I237" s="7"/>
      <c r="J237" s="7"/>
      <c r="K237" s="2" t="str">
        <f>IF(AND(G236&gt;=O238,G236&lt;=P238),N238,IF(AND(G236&gt;=O239,G236&lt;=P239),N239,IF(AND(G236&gt;=O240,G236&lt;=P240),N240,IF(AND(G236&gt;=O241,G236&lt;=P241),N241,IF(AND(G236&gt;=O242,G236&lt;=P242),N242,IF(AND(G236&gt;=O243,G236&lt;=P243),N243,N244))))))</f>
        <v xml:space="preserve">Verify Data Entry - Enter 0 for N.N </v>
      </c>
      <c r="L237" s="17"/>
      <c r="M237" s="17"/>
      <c r="O237" s="187" t="s">
        <v>0</v>
      </c>
      <c r="P237" s="187" t="s">
        <v>1</v>
      </c>
    </row>
    <row r="238" spans="1:24" s="187" customFormat="1" ht="409.25" hidden="1" customHeight="1" x14ac:dyDescent="0.35">
      <c r="A238" s="81"/>
      <c r="B238" s="197"/>
      <c r="C238" s="15"/>
      <c r="D238" s="15"/>
      <c r="E238" s="7"/>
      <c r="F238" s="7"/>
      <c r="G238" s="7"/>
      <c r="H238" s="7"/>
      <c r="I238" s="7"/>
      <c r="J238" s="7"/>
      <c r="K238" s="1"/>
      <c r="L238" s="17"/>
      <c r="M238" s="17"/>
      <c r="N238" s="188" t="s">
        <v>478</v>
      </c>
      <c r="O238" s="187">
        <v>0</v>
      </c>
      <c r="P238" s="187">
        <v>0.05</v>
      </c>
    </row>
    <row r="239" spans="1:24" s="187" customFormat="1" ht="366" hidden="1" customHeight="1" x14ac:dyDescent="0.35">
      <c r="A239" s="81"/>
      <c r="B239" s="197"/>
      <c r="C239" s="15"/>
      <c r="D239" s="15"/>
      <c r="E239" s="7"/>
      <c r="F239" s="7"/>
      <c r="G239" s="7"/>
      <c r="H239" s="7"/>
      <c r="I239" s="7"/>
      <c r="J239" s="7"/>
      <c r="K239" s="1"/>
      <c r="L239" s="17"/>
      <c r="M239" s="17"/>
      <c r="N239" s="188" t="s">
        <v>479</v>
      </c>
      <c r="O239" s="187">
        <v>0.06</v>
      </c>
      <c r="P239" s="187">
        <v>0.5</v>
      </c>
    </row>
    <row r="240" spans="1:24" s="187" customFormat="1" ht="403.25" hidden="1" customHeight="1" x14ac:dyDescent="0.35">
      <c r="A240" s="81"/>
      <c r="B240" s="197"/>
      <c r="C240" s="15"/>
      <c r="D240" s="15"/>
      <c r="E240" s="7"/>
      <c r="F240" s="7"/>
      <c r="G240" s="7"/>
      <c r="H240" s="7"/>
      <c r="I240" s="7"/>
      <c r="J240" s="7"/>
      <c r="K240" s="1"/>
      <c r="L240" s="17"/>
      <c r="M240" s="17"/>
      <c r="N240" s="188" t="s">
        <v>480</v>
      </c>
      <c r="O240" s="187">
        <v>0.51</v>
      </c>
      <c r="P240" s="187">
        <v>0.8</v>
      </c>
    </row>
    <row r="241" spans="1:24" s="187" customFormat="1" ht="373.25" hidden="1" customHeight="1" x14ac:dyDescent="0.35">
      <c r="A241" s="81"/>
      <c r="B241" s="197"/>
      <c r="C241" s="15"/>
      <c r="D241" s="15"/>
      <c r="E241" s="7"/>
      <c r="F241" s="7"/>
      <c r="G241" s="7"/>
      <c r="H241" s="7"/>
      <c r="I241" s="7"/>
      <c r="J241" s="7"/>
      <c r="K241" s="1"/>
      <c r="L241" s="17"/>
      <c r="M241" s="17"/>
      <c r="N241" s="188" t="s">
        <v>485</v>
      </c>
      <c r="O241" s="187">
        <v>0.81</v>
      </c>
      <c r="P241" s="187">
        <v>1.2</v>
      </c>
    </row>
    <row r="242" spans="1:24" s="187" customFormat="1" ht="268.75" hidden="1" customHeight="1" x14ac:dyDescent="0.35">
      <c r="A242" s="81"/>
      <c r="B242" s="197"/>
      <c r="C242" s="15"/>
      <c r="D242" s="15"/>
      <c r="E242" s="7"/>
      <c r="F242" s="7"/>
      <c r="G242" s="7"/>
      <c r="H242" s="7"/>
      <c r="I242" s="7"/>
      <c r="J242" s="7"/>
      <c r="K242" s="1"/>
      <c r="L242" s="17"/>
      <c r="M242" s="17"/>
      <c r="N242" s="188" t="s">
        <v>490</v>
      </c>
      <c r="O242" s="187">
        <v>1.21</v>
      </c>
      <c r="P242" s="187">
        <v>5</v>
      </c>
    </row>
    <row r="243" spans="1:24" s="187" customFormat="1" ht="291.64999999999998" hidden="1" customHeight="1" x14ac:dyDescent="0.35">
      <c r="A243" s="81"/>
      <c r="B243" s="197"/>
      <c r="C243" s="15"/>
      <c r="D243" s="15"/>
      <c r="E243" s="7"/>
      <c r="F243" s="7"/>
      <c r="G243" s="7"/>
      <c r="H243" s="7"/>
      <c r="I243" s="7"/>
      <c r="J243" s="7"/>
      <c r="K243" s="1"/>
      <c r="L243" s="17"/>
      <c r="M243" s="17"/>
      <c r="N243" s="188" t="s">
        <v>489</v>
      </c>
      <c r="O243" s="187">
        <v>5.01</v>
      </c>
      <c r="P243" s="187">
        <v>50</v>
      </c>
    </row>
    <row r="244" spans="1:24" s="187" customFormat="1" hidden="1" x14ac:dyDescent="0.35">
      <c r="A244" s="81"/>
      <c r="B244" s="197"/>
      <c r="C244" s="15"/>
      <c r="D244" s="15"/>
      <c r="E244" s="7"/>
      <c r="F244" s="7"/>
      <c r="G244" s="7"/>
      <c r="H244" s="7"/>
      <c r="I244" s="7"/>
      <c r="J244" s="7"/>
      <c r="K244" s="6"/>
      <c r="L244" s="17"/>
      <c r="M244" s="17"/>
      <c r="N244" s="187" t="s">
        <v>463</v>
      </c>
    </row>
    <row r="245" spans="1:24" s="187" customFormat="1" x14ac:dyDescent="0.35">
      <c r="A245" s="81" t="s">
        <v>256</v>
      </c>
      <c r="B245" s="197" t="s">
        <v>256</v>
      </c>
      <c r="C245" s="15"/>
      <c r="D245" s="15"/>
      <c r="E245" s="7"/>
      <c r="F245" s="7"/>
      <c r="G245" s="7"/>
      <c r="H245" s="7"/>
      <c r="I245" s="7"/>
      <c r="J245" s="7"/>
      <c r="K245" s="7"/>
      <c r="L245" s="17"/>
      <c r="M245" s="17"/>
    </row>
    <row r="246" spans="1:24" s="187" customFormat="1" x14ac:dyDescent="0.35">
      <c r="A246" s="81" t="s">
        <v>256</v>
      </c>
      <c r="B246" s="197" t="s">
        <v>256</v>
      </c>
      <c r="C246" s="15"/>
      <c r="D246" s="15"/>
      <c r="E246" s="16" t="str">
        <f>IF(AND(G236&gt;=0,G236&lt;=0.81),N247,IF(AND(G236&gt;=0.81,G236&lt;=50),N248,N249))</f>
        <v>Verify Data Entry</v>
      </c>
      <c r="F246" s="7"/>
      <c r="G246" s="7"/>
      <c r="H246" s="7"/>
      <c r="I246" s="7"/>
      <c r="J246" s="7"/>
      <c r="K246" s="7"/>
      <c r="L246" s="17"/>
      <c r="M246" s="17"/>
    </row>
    <row r="247" spans="1:24" s="187" customFormat="1" x14ac:dyDescent="0.35">
      <c r="A247" s="81" t="s">
        <v>256</v>
      </c>
      <c r="B247" s="197" t="s">
        <v>256</v>
      </c>
      <c r="C247" s="15"/>
      <c r="D247" s="15"/>
      <c r="E247" s="18">
        <f>IF(AND(E246=N247),X252,0)</f>
        <v>0</v>
      </c>
      <c r="F247" s="7" t="s">
        <v>109</v>
      </c>
      <c r="G247" s="4"/>
      <c r="H247" s="7"/>
      <c r="I247" s="7"/>
      <c r="J247" s="7"/>
      <c r="K247" s="7"/>
      <c r="L247" s="17"/>
      <c r="M247" s="17"/>
      <c r="N247" s="188" t="s">
        <v>388</v>
      </c>
    </row>
    <row r="248" spans="1:24" s="187" customFormat="1" hidden="1" x14ac:dyDescent="0.35">
      <c r="A248" s="81"/>
      <c r="B248" s="197"/>
      <c r="C248" s="15"/>
      <c r="D248" s="15"/>
      <c r="E248" s="7"/>
      <c r="F248" s="7"/>
      <c r="G248" s="7"/>
      <c r="H248" s="7"/>
      <c r="I248" s="7"/>
      <c r="J248" s="7"/>
      <c r="K248" s="7"/>
      <c r="L248" s="17"/>
      <c r="M248" s="17"/>
      <c r="N248" s="188" t="s">
        <v>548</v>
      </c>
    </row>
    <row r="249" spans="1:24" s="187" customFormat="1" x14ac:dyDescent="0.35">
      <c r="A249" s="81" t="s">
        <v>256</v>
      </c>
      <c r="B249" s="197" t="s">
        <v>256</v>
      </c>
      <c r="C249" s="15"/>
      <c r="D249" s="15"/>
      <c r="E249" s="16" t="s">
        <v>110</v>
      </c>
      <c r="F249" s="7"/>
      <c r="G249" s="7"/>
      <c r="H249" s="7"/>
      <c r="I249" s="7"/>
      <c r="J249" s="7"/>
      <c r="K249" s="7"/>
      <c r="L249" s="17"/>
      <c r="M249" s="17"/>
      <c r="N249" s="188" t="s">
        <v>6</v>
      </c>
    </row>
    <row r="250" spans="1:24" s="187" customFormat="1" hidden="1" x14ac:dyDescent="0.35">
      <c r="A250" s="81"/>
      <c r="B250" s="197"/>
      <c r="C250" s="15"/>
      <c r="D250" s="15"/>
      <c r="E250" s="7"/>
      <c r="F250" s="7"/>
      <c r="G250" s="7"/>
      <c r="H250" s="7"/>
      <c r="I250" s="7"/>
      <c r="J250" s="7"/>
      <c r="K250" s="7"/>
      <c r="L250" s="17"/>
      <c r="M250" s="17"/>
      <c r="N250" s="188"/>
    </row>
    <row r="251" spans="1:24" s="187" customFormat="1" hidden="1" x14ac:dyDescent="0.35">
      <c r="A251" s="84"/>
      <c r="B251" s="197"/>
      <c r="C251" s="15"/>
      <c r="D251" s="15"/>
      <c r="E251" s="7"/>
      <c r="F251" s="7"/>
      <c r="G251" s="7"/>
      <c r="H251" s="7"/>
      <c r="I251" s="7"/>
      <c r="J251" s="7"/>
      <c r="K251" s="7"/>
      <c r="L251" s="17"/>
      <c r="M251" s="17"/>
      <c r="O251" s="189" t="s">
        <v>18</v>
      </c>
      <c r="P251" s="189" t="s">
        <v>19</v>
      </c>
      <c r="Q251" s="189" t="s">
        <v>20</v>
      </c>
      <c r="R251" s="189" t="s">
        <v>21</v>
      </c>
      <c r="S251" s="189" t="s">
        <v>22</v>
      </c>
      <c r="T251" s="189"/>
      <c r="U251" s="189" t="s">
        <v>23</v>
      </c>
      <c r="V251" s="189" t="s">
        <v>24</v>
      </c>
      <c r="W251" s="189" t="s">
        <v>25</v>
      </c>
      <c r="X251" s="189" t="s">
        <v>26</v>
      </c>
    </row>
    <row r="252" spans="1:24" s="187" customFormat="1" x14ac:dyDescent="0.35">
      <c r="A252" s="82" t="s">
        <v>256</v>
      </c>
      <c r="B252" s="197" t="s">
        <v>256</v>
      </c>
      <c r="C252" s="15"/>
      <c r="D252" s="15"/>
      <c r="E252" s="7"/>
      <c r="F252" s="7"/>
      <c r="G252" s="7"/>
      <c r="H252" s="7"/>
      <c r="I252" s="7"/>
      <c r="J252" s="7"/>
      <c r="K252" s="7"/>
      <c r="L252" s="17"/>
      <c r="M252" s="17"/>
      <c r="O252" s="189">
        <v>101</v>
      </c>
      <c r="P252" s="189">
        <v>0</v>
      </c>
      <c r="Q252" s="189">
        <v>0.02</v>
      </c>
      <c r="R252" s="189">
        <f>Q252-P252</f>
        <v>0.02</v>
      </c>
      <c r="S252" s="189" t="e">
        <f>R252*$G$7/O252*1</f>
        <v>#VALUE!</v>
      </c>
      <c r="T252" s="189"/>
      <c r="U252" s="189">
        <v>0.02</v>
      </c>
      <c r="V252" s="189">
        <f>R252/U252</f>
        <v>1</v>
      </c>
      <c r="W252" s="189">
        <f>ROUNDUP(V252,0)</f>
        <v>1</v>
      </c>
      <c r="X252" s="191" t="e">
        <f>S252/W252</f>
        <v>#VALUE!</v>
      </c>
    </row>
    <row r="253" spans="1:24" s="187" customFormat="1" x14ac:dyDescent="0.35">
      <c r="A253" s="81" t="s">
        <v>256</v>
      </c>
      <c r="B253" s="197" t="s">
        <v>256</v>
      </c>
      <c r="C253" s="15"/>
      <c r="D253" s="15"/>
      <c r="E253" s="16" t="str">
        <f>IF(AND(G236&gt;=0,G236&lt;=0.81),N254,IF(AND(G236&gt;=0.81,G236&lt;=50),N255,N256))</f>
        <v>Verify Data Entry</v>
      </c>
      <c r="F253" s="7"/>
      <c r="G253" s="7"/>
      <c r="H253" s="7"/>
      <c r="I253" s="7"/>
      <c r="J253" s="7"/>
      <c r="K253" s="7"/>
      <c r="L253" s="17"/>
      <c r="M253" s="17"/>
      <c r="O253" s="189"/>
      <c r="P253" s="189"/>
      <c r="Q253" s="189"/>
      <c r="R253" s="189"/>
      <c r="S253" s="189"/>
      <c r="T253" s="189"/>
      <c r="U253" s="189"/>
      <c r="V253" s="189"/>
      <c r="W253" s="189"/>
      <c r="X253" s="189"/>
    </row>
    <row r="254" spans="1:24" s="187" customFormat="1" x14ac:dyDescent="0.35">
      <c r="A254" s="81" t="s">
        <v>256</v>
      </c>
      <c r="B254" s="197" t="s">
        <v>256</v>
      </c>
      <c r="C254" s="15"/>
      <c r="D254" s="15"/>
      <c r="E254" s="18">
        <f>IF(AND(E253=N254),X259,0)</f>
        <v>0</v>
      </c>
      <c r="F254" s="7" t="s">
        <v>109</v>
      </c>
      <c r="G254" s="4"/>
      <c r="H254" s="7"/>
      <c r="I254" s="7"/>
      <c r="J254" s="7"/>
      <c r="K254" s="7"/>
      <c r="L254" s="17"/>
      <c r="M254" s="17"/>
      <c r="N254" s="188" t="s">
        <v>389</v>
      </c>
      <c r="O254" s="189"/>
      <c r="P254" s="189"/>
      <c r="Q254" s="189"/>
      <c r="R254" s="189"/>
      <c r="S254" s="189"/>
      <c r="T254" s="189"/>
      <c r="U254" s="189"/>
      <c r="V254" s="189"/>
      <c r="W254" s="189"/>
      <c r="X254" s="189"/>
    </row>
    <row r="255" spans="1:24" s="187" customFormat="1" hidden="1" x14ac:dyDescent="0.35">
      <c r="A255" s="81"/>
      <c r="B255" s="197"/>
      <c r="C255" s="15"/>
      <c r="D255" s="15"/>
      <c r="E255" s="7"/>
      <c r="F255" s="7"/>
      <c r="G255" s="7"/>
      <c r="H255" s="7"/>
      <c r="I255" s="7"/>
      <c r="J255" s="7"/>
      <c r="K255" s="7"/>
      <c r="L255" s="17"/>
      <c r="M255" s="17"/>
      <c r="N255" s="188" t="s">
        <v>548</v>
      </c>
      <c r="O255" s="189"/>
      <c r="P255" s="189"/>
      <c r="Q255" s="189"/>
      <c r="R255" s="189"/>
      <c r="S255" s="189"/>
      <c r="T255" s="189"/>
      <c r="U255" s="189"/>
      <c r="V255" s="189"/>
      <c r="W255" s="189"/>
      <c r="X255" s="189"/>
    </row>
    <row r="256" spans="1:24" s="187" customFormat="1" hidden="1" x14ac:dyDescent="0.35">
      <c r="A256" s="81"/>
      <c r="B256" s="197"/>
      <c r="C256" s="15"/>
      <c r="D256" s="15"/>
      <c r="E256" s="16"/>
      <c r="F256" s="7"/>
      <c r="G256" s="7"/>
      <c r="H256" s="7"/>
      <c r="I256" s="7"/>
      <c r="J256" s="7"/>
      <c r="K256" s="7"/>
      <c r="L256" s="17"/>
      <c r="M256" s="17"/>
      <c r="N256" s="188" t="s">
        <v>6</v>
      </c>
      <c r="O256" s="189"/>
      <c r="P256" s="189"/>
      <c r="Q256" s="189"/>
      <c r="R256" s="189"/>
      <c r="S256" s="189"/>
      <c r="T256" s="189"/>
      <c r="U256" s="189"/>
      <c r="V256" s="189"/>
      <c r="W256" s="189"/>
      <c r="X256" s="189"/>
    </row>
    <row r="257" spans="1:24" s="187" customFormat="1" hidden="1" x14ac:dyDescent="0.35">
      <c r="A257" s="81"/>
      <c r="B257" s="197"/>
      <c r="C257" s="15"/>
      <c r="D257" s="15"/>
      <c r="E257" s="7"/>
      <c r="F257" s="7"/>
      <c r="G257" s="7"/>
      <c r="H257" s="7"/>
      <c r="I257" s="7"/>
      <c r="J257" s="7"/>
      <c r="K257" s="7"/>
      <c r="L257" s="17"/>
      <c r="M257" s="17"/>
      <c r="N257" s="188"/>
      <c r="O257" s="189"/>
      <c r="P257" s="189"/>
      <c r="Q257" s="189"/>
      <c r="R257" s="189"/>
      <c r="S257" s="189"/>
      <c r="T257" s="189"/>
      <c r="U257" s="189"/>
      <c r="V257" s="189"/>
      <c r="W257" s="189"/>
      <c r="X257" s="189"/>
    </row>
    <row r="258" spans="1:24" s="187" customFormat="1" hidden="1" x14ac:dyDescent="0.35">
      <c r="A258" s="84"/>
      <c r="B258" s="197"/>
      <c r="C258" s="15"/>
      <c r="D258" s="15"/>
      <c r="E258" s="7"/>
      <c r="F258" s="7"/>
      <c r="G258" s="7"/>
      <c r="H258" s="7"/>
      <c r="I258" s="7"/>
      <c r="J258" s="7"/>
      <c r="K258" s="7"/>
      <c r="L258" s="17"/>
      <c r="M258" s="17"/>
      <c r="O258" s="189" t="s">
        <v>18</v>
      </c>
      <c r="P258" s="189" t="s">
        <v>19</v>
      </c>
      <c r="Q258" s="189" t="s">
        <v>20</v>
      </c>
      <c r="R258" s="189" t="s">
        <v>21</v>
      </c>
      <c r="S258" s="189" t="s">
        <v>22</v>
      </c>
      <c r="T258" s="189"/>
      <c r="U258" s="189" t="s">
        <v>23</v>
      </c>
      <c r="V258" s="189" t="s">
        <v>24</v>
      </c>
      <c r="W258" s="189" t="s">
        <v>25</v>
      </c>
      <c r="X258" s="189" t="s">
        <v>26</v>
      </c>
    </row>
    <row r="259" spans="1:24" s="187" customFormat="1" hidden="1" x14ac:dyDescent="0.35">
      <c r="A259" s="82"/>
      <c r="B259" s="197"/>
      <c r="C259" s="15"/>
      <c r="D259" s="15"/>
      <c r="E259" s="7"/>
      <c r="F259" s="7"/>
      <c r="G259" s="7"/>
      <c r="H259" s="7"/>
      <c r="I259" s="7"/>
      <c r="J259" s="7"/>
      <c r="K259" s="7"/>
      <c r="L259" s="17"/>
      <c r="M259" s="17"/>
      <c r="O259" s="189">
        <v>7.57</v>
      </c>
      <c r="P259" s="189">
        <v>0</v>
      </c>
      <c r="Q259" s="189">
        <v>0.02</v>
      </c>
      <c r="R259" s="189">
        <f>Q259-P259</f>
        <v>0.02</v>
      </c>
      <c r="S259" s="189" t="e">
        <f>R259*$G$7/O259*1</f>
        <v>#VALUE!</v>
      </c>
      <c r="T259" s="189"/>
      <c r="U259" s="189">
        <v>0.02</v>
      </c>
      <c r="V259" s="189">
        <f>R259/U259</f>
        <v>1</v>
      </c>
      <c r="W259" s="189">
        <f>ROUNDUP(V259,0)</f>
        <v>1</v>
      </c>
      <c r="X259" s="191" t="e">
        <f>S259/W259</f>
        <v>#VALUE!</v>
      </c>
    </row>
    <row r="260" spans="1:24" s="187" customFormat="1" hidden="1" x14ac:dyDescent="0.35">
      <c r="A260" s="81"/>
      <c r="B260" s="197"/>
      <c r="C260" s="15"/>
      <c r="D260" s="15"/>
      <c r="E260" s="7"/>
      <c r="F260" s="7"/>
      <c r="G260" s="7"/>
      <c r="H260" s="7"/>
      <c r="I260" s="7"/>
      <c r="J260" s="7"/>
      <c r="K260" s="7"/>
      <c r="L260" s="17"/>
      <c r="M260" s="17"/>
    </row>
    <row r="261" spans="1:24" s="187" customFormat="1" hidden="1" x14ac:dyDescent="0.35">
      <c r="A261" s="82"/>
      <c r="B261" s="197"/>
      <c r="C261" s="15"/>
      <c r="D261" s="15"/>
      <c r="E261" s="7"/>
      <c r="F261" s="7"/>
      <c r="G261" s="7"/>
      <c r="H261" s="7"/>
      <c r="I261" s="7"/>
      <c r="J261" s="7"/>
      <c r="K261" s="7"/>
      <c r="L261" s="17"/>
      <c r="M261" s="17"/>
    </row>
    <row r="262" spans="1:24" s="187" customFormat="1" hidden="1" x14ac:dyDescent="0.35">
      <c r="A262" s="82"/>
      <c r="B262" s="197"/>
      <c r="C262" s="15"/>
      <c r="D262" s="15"/>
      <c r="E262" s="7"/>
      <c r="F262" s="7"/>
      <c r="G262" s="7"/>
      <c r="H262" s="7"/>
      <c r="I262" s="7"/>
      <c r="J262" s="7"/>
      <c r="K262" s="7"/>
      <c r="L262" s="17"/>
      <c r="M262" s="17"/>
    </row>
    <row r="263" spans="1:24" s="187" customFormat="1" hidden="1" x14ac:dyDescent="0.35">
      <c r="A263" s="82"/>
      <c r="B263" s="197"/>
      <c r="C263" s="15"/>
      <c r="D263" s="15"/>
      <c r="E263" s="7"/>
      <c r="F263" s="7"/>
      <c r="G263" s="7"/>
      <c r="H263" s="7"/>
      <c r="I263" s="7"/>
      <c r="J263" s="7"/>
      <c r="K263" s="7"/>
      <c r="L263" s="17"/>
      <c r="M263" s="17"/>
    </row>
    <row r="264" spans="1:24" s="187" customFormat="1" ht="15" thickBot="1" x14ac:dyDescent="0.4">
      <c r="A264" s="82" t="s">
        <v>256</v>
      </c>
      <c r="B264" s="197" t="s">
        <v>256</v>
      </c>
      <c r="C264" s="15"/>
      <c r="D264" s="19"/>
      <c r="E264" s="20"/>
      <c r="F264" s="20"/>
      <c r="G264" s="20"/>
      <c r="H264" s="20"/>
      <c r="I264" s="20"/>
      <c r="J264" s="20"/>
      <c r="K264" s="20"/>
      <c r="L264" s="21"/>
      <c r="M264" s="17"/>
    </row>
    <row r="265" spans="1:24" s="187" customFormat="1" ht="15" thickBot="1" x14ac:dyDescent="0.4">
      <c r="A265" s="81" t="s">
        <v>256</v>
      </c>
      <c r="B265" s="197" t="s">
        <v>256</v>
      </c>
      <c r="C265" s="15"/>
      <c r="D265" s="7"/>
      <c r="E265" s="7"/>
      <c r="F265" s="7"/>
      <c r="G265" s="7"/>
      <c r="H265" s="7"/>
      <c r="I265" s="7"/>
      <c r="J265" s="7"/>
      <c r="K265" s="7"/>
      <c r="L265" s="7"/>
      <c r="M265" s="17"/>
    </row>
    <row r="266" spans="1:24" s="187" customFormat="1" ht="8.4" customHeight="1" thickBot="1" x14ac:dyDescent="0.4">
      <c r="A266" s="81" t="s">
        <v>256</v>
      </c>
      <c r="B266" s="197" t="s">
        <v>256</v>
      </c>
      <c r="C266" s="15"/>
      <c r="D266" s="12"/>
      <c r="E266" s="13"/>
      <c r="F266" s="13"/>
      <c r="G266" s="13"/>
      <c r="H266" s="13"/>
      <c r="I266" s="13"/>
      <c r="J266" s="13"/>
      <c r="K266" s="13"/>
      <c r="L266" s="14"/>
      <c r="M266" s="17"/>
    </row>
    <row r="267" spans="1:24" s="187" customFormat="1" ht="19" thickBot="1" x14ac:dyDescent="0.5">
      <c r="A267" s="81" t="s">
        <v>256</v>
      </c>
      <c r="B267" s="197" t="s">
        <v>256</v>
      </c>
      <c r="C267" s="15"/>
      <c r="D267" s="15"/>
      <c r="E267" s="24" t="s">
        <v>118</v>
      </c>
      <c r="F267" s="7"/>
      <c r="G267" s="32" t="s">
        <v>251</v>
      </c>
      <c r="H267" s="25" t="s">
        <v>79</v>
      </c>
      <c r="I267" s="7"/>
      <c r="J267" s="7"/>
      <c r="K267" s="16" t="s">
        <v>10</v>
      </c>
      <c r="L267" s="17"/>
      <c r="M267" s="17"/>
    </row>
    <row r="268" spans="1:24" s="187" customFormat="1" ht="409.25" customHeight="1" thickBot="1" x14ac:dyDescent="0.4">
      <c r="A268" s="81" t="s">
        <v>256</v>
      </c>
      <c r="B268" s="197" t="s">
        <v>256</v>
      </c>
      <c r="C268" s="15"/>
      <c r="D268" s="15"/>
      <c r="E268" s="7"/>
      <c r="F268" s="7"/>
      <c r="G268" s="7"/>
      <c r="H268" s="7"/>
      <c r="I268" s="7"/>
      <c r="J268" s="7"/>
      <c r="K268" s="2" t="str">
        <f>IF(AND(G267&gt;=O269,G267&lt;=P269),N269,IF(AND(G267&gt;=O270,G267&lt;=P270),N270,IF(AND(G267&gt;=O271,G267&lt;=P271),N271,IF(AND(G267&gt;=O272,G267&lt;=P272),N272,IF(AND(G267&gt;=O273,G267&lt;=P273),N273,IF(AND(G267&gt;=O274,G267&lt;=P274),N274,N275))))))</f>
        <v xml:space="preserve">Verify Data Entry - Enter 0 for N.N </v>
      </c>
      <c r="L268" s="17"/>
      <c r="M268" s="17"/>
      <c r="O268" s="187" t="s">
        <v>0</v>
      </c>
      <c r="P268" s="187" t="s">
        <v>1</v>
      </c>
    </row>
    <row r="269" spans="1:24" s="187" customFormat="1" ht="409.25" hidden="1" customHeight="1" x14ac:dyDescent="0.35">
      <c r="A269" s="81"/>
      <c r="B269" s="197"/>
      <c r="C269" s="15"/>
      <c r="D269" s="15"/>
      <c r="E269" s="7"/>
      <c r="F269" s="7"/>
      <c r="G269" s="7"/>
      <c r="H269" s="7"/>
      <c r="I269" s="7"/>
      <c r="J269" s="7"/>
      <c r="K269" s="1"/>
      <c r="L269" s="17"/>
      <c r="M269" s="17"/>
      <c r="N269" s="188" t="s">
        <v>481</v>
      </c>
      <c r="O269" s="187">
        <v>0</v>
      </c>
      <c r="P269" s="187">
        <v>0.05</v>
      </c>
    </row>
    <row r="270" spans="1:24" s="187" customFormat="1" ht="409.6" hidden="1" customHeight="1" x14ac:dyDescent="0.35">
      <c r="A270" s="81"/>
      <c r="B270" s="197"/>
      <c r="C270" s="15"/>
      <c r="D270" s="15"/>
      <c r="E270" s="7"/>
      <c r="F270" s="7"/>
      <c r="G270" s="7"/>
      <c r="H270" s="7"/>
      <c r="I270" s="7"/>
      <c r="J270" s="7"/>
      <c r="K270" s="1"/>
      <c r="L270" s="17"/>
      <c r="M270" s="17"/>
      <c r="N270" s="188" t="s">
        <v>482</v>
      </c>
      <c r="O270" s="187">
        <v>0.06</v>
      </c>
      <c r="P270" s="187">
        <v>0.7</v>
      </c>
    </row>
    <row r="271" spans="1:24" s="187" customFormat="1" ht="399" hidden="1" customHeight="1" x14ac:dyDescent="0.35">
      <c r="A271" s="81"/>
      <c r="B271" s="197"/>
      <c r="C271" s="15"/>
      <c r="D271" s="15"/>
      <c r="E271" s="7"/>
      <c r="F271" s="7"/>
      <c r="G271" s="7"/>
      <c r="H271" s="7"/>
      <c r="I271" s="7"/>
      <c r="J271" s="7"/>
      <c r="K271" s="1"/>
      <c r="L271" s="17"/>
      <c r="M271" s="17"/>
      <c r="N271" s="188" t="s">
        <v>483</v>
      </c>
      <c r="O271" s="187">
        <v>0.71</v>
      </c>
      <c r="P271" s="187">
        <v>1</v>
      </c>
    </row>
    <row r="272" spans="1:24" s="187" customFormat="1" ht="399" hidden="1" customHeight="1" x14ac:dyDescent="0.35">
      <c r="A272" s="81"/>
      <c r="B272" s="197"/>
      <c r="C272" s="15"/>
      <c r="D272" s="15"/>
      <c r="E272" s="7"/>
      <c r="F272" s="7"/>
      <c r="G272" s="7"/>
      <c r="H272" s="7"/>
      <c r="I272" s="7"/>
      <c r="J272" s="7"/>
      <c r="K272" s="1"/>
      <c r="L272" s="17"/>
      <c r="M272" s="17"/>
      <c r="N272" s="188" t="s">
        <v>486</v>
      </c>
      <c r="O272" s="187">
        <v>1.01</v>
      </c>
      <c r="P272" s="187">
        <v>1.5</v>
      </c>
    </row>
    <row r="273" spans="1:24" s="187" customFormat="1" ht="356.4" hidden="1" customHeight="1" x14ac:dyDescent="0.35">
      <c r="A273" s="81"/>
      <c r="B273" s="197"/>
      <c r="C273" s="15"/>
      <c r="D273" s="15"/>
      <c r="E273" s="7"/>
      <c r="F273" s="7"/>
      <c r="G273" s="7"/>
      <c r="H273" s="7"/>
      <c r="I273" s="7"/>
      <c r="J273" s="7"/>
      <c r="K273" s="1"/>
      <c r="L273" s="17"/>
      <c r="M273" s="17"/>
      <c r="N273" s="188" t="s">
        <v>487</v>
      </c>
      <c r="O273" s="187">
        <v>1.51</v>
      </c>
      <c r="P273" s="187">
        <v>5</v>
      </c>
    </row>
    <row r="274" spans="1:24" s="187" customFormat="1" ht="403.25" hidden="1" customHeight="1" x14ac:dyDescent="0.35">
      <c r="A274" s="81"/>
      <c r="B274" s="197"/>
      <c r="C274" s="15"/>
      <c r="D274" s="15"/>
      <c r="E274" s="7"/>
      <c r="F274" s="7"/>
      <c r="G274" s="7"/>
      <c r="H274" s="7"/>
      <c r="I274" s="7"/>
      <c r="J274" s="7"/>
      <c r="K274" s="1"/>
      <c r="L274" s="17"/>
      <c r="M274" s="17"/>
      <c r="N274" s="188" t="s">
        <v>488</v>
      </c>
      <c r="O274" s="187">
        <v>5.01</v>
      </c>
      <c r="P274" s="187">
        <v>50</v>
      </c>
    </row>
    <row r="275" spans="1:24" s="187" customFormat="1" hidden="1" x14ac:dyDescent="0.35">
      <c r="A275" s="81"/>
      <c r="B275" s="197"/>
      <c r="C275" s="15"/>
      <c r="D275" s="15"/>
      <c r="E275" s="7"/>
      <c r="F275" s="7"/>
      <c r="G275" s="7"/>
      <c r="H275" s="7"/>
      <c r="I275" s="7"/>
      <c r="J275" s="7"/>
      <c r="K275" s="6"/>
      <c r="L275" s="17"/>
      <c r="M275" s="17"/>
      <c r="N275" s="187" t="s">
        <v>463</v>
      </c>
    </row>
    <row r="276" spans="1:24" s="187" customFormat="1" x14ac:dyDescent="0.35">
      <c r="A276" s="81" t="s">
        <v>256</v>
      </c>
      <c r="B276" s="197" t="s">
        <v>256</v>
      </c>
      <c r="C276" s="15"/>
      <c r="D276" s="15"/>
      <c r="E276" s="7"/>
      <c r="F276" s="7"/>
      <c r="G276" s="7"/>
      <c r="H276" s="7"/>
      <c r="I276" s="7"/>
      <c r="J276" s="7"/>
      <c r="K276" s="7"/>
      <c r="L276" s="17"/>
      <c r="M276" s="17"/>
    </row>
    <row r="277" spans="1:24" s="187" customFormat="1" x14ac:dyDescent="0.35">
      <c r="A277" s="81" t="s">
        <v>256</v>
      </c>
      <c r="B277" s="197" t="s">
        <v>256</v>
      </c>
      <c r="C277" s="15"/>
      <c r="D277" s="15"/>
      <c r="E277" s="16" t="str">
        <f>IF(AND(G267&gt;=0,G267&lt;=1.01),N278,IF(AND(G267&gt;=1.01,G267&lt;=50),N279,N280))</f>
        <v>Verify Data Entry</v>
      </c>
      <c r="F277" s="7"/>
      <c r="G277" s="7"/>
      <c r="H277" s="7"/>
      <c r="I277" s="7"/>
      <c r="J277" s="7"/>
      <c r="K277" s="7"/>
      <c r="L277" s="17"/>
      <c r="M277" s="17"/>
    </row>
    <row r="278" spans="1:24" s="187" customFormat="1" x14ac:dyDescent="0.35">
      <c r="A278" s="81" t="s">
        <v>256</v>
      </c>
      <c r="B278" s="197" t="s">
        <v>256</v>
      </c>
      <c r="C278" s="15"/>
      <c r="D278" s="15"/>
      <c r="E278" s="18">
        <f>IF(AND(E277=N278),X283,0)</f>
        <v>0</v>
      </c>
      <c r="F278" s="7" t="s">
        <v>109</v>
      </c>
      <c r="G278" s="4"/>
      <c r="H278" s="7"/>
      <c r="I278" s="7"/>
      <c r="J278" s="7"/>
      <c r="K278" s="7"/>
      <c r="L278" s="17"/>
      <c r="M278" s="17"/>
      <c r="N278" s="188" t="s">
        <v>391</v>
      </c>
    </row>
    <row r="279" spans="1:24" s="187" customFormat="1" hidden="1" x14ac:dyDescent="0.35">
      <c r="A279" s="81"/>
      <c r="B279" s="197"/>
      <c r="C279" s="15"/>
      <c r="D279" s="15"/>
      <c r="E279" s="7"/>
      <c r="F279" s="7"/>
      <c r="G279" s="7"/>
      <c r="H279" s="7"/>
      <c r="I279" s="7"/>
      <c r="J279" s="7"/>
      <c r="K279" s="7"/>
      <c r="L279" s="17"/>
      <c r="M279" s="17"/>
      <c r="N279" s="188" t="s">
        <v>548</v>
      </c>
    </row>
    <row r="280" spans="1:24" s="187" customFormat="1" x14ac:dyDescent="0.35">
      <c r="A280" s="81" t="s">
        <v>256</v>
      </c>
      <c r="B280" s="197" t="s">
        <v>256</v>
      </c>
      <c r="C280" s="15"/>
      <c r="D280" s="15"/>
      <c r="E280" s="16" t="s">
        <v>110</v>
      </c>
      <c r="F280" s="7"/>
      <c r="G280" s="7"/>
      <c r="H280" s="7"/>
      <c r="I280" s="7"/>
      <c r="J280" s="7"/>
      <c r="K280" s="7"/>
      <c r="L280" s="17"/>
      <c r="M280" s="17"/>
      <c r="N280" s="188" t="s">
        <v>6</v>
      </c>
    </row>
    <row r="281" spans="1:24" s="187" customFormat="1" hidden="1" x14ac:dyDescent="0.35">
      <c r="A281" s="81"/>
      <c r="B281" s="197"/>
      <c r="C281" s="15"/>
      <c r="D281" s="15"/>
      <c r="E281" s="7"/>
      <c r="F281" s="7"/>
      <c r="G281" s="7"/>
      <c r="H281" s="7"/>
      <c r="I281" s="7"/>
      <c r="J281" s="7"/>
      <c r="K281" s="7"/>
      <c r="L281" s="17"/>
      <c r="M281" s="17"/>
      <c r="N281" s="188"/>
    </row>
    <row r="282" spans="1:24" s="187" customFormat="1" hidden="1" x14ac:dyDescent="0.35">
      <c r="A282" s="84"/>
      <c r="B282" s="197"/>
      <c r="C282" s="15"/>
      <c r="D282" s="15"/>
      <c r="E282" s="7"/>
      <c r="F282" s="7"/>
      <c r="G282" s="7"/>
      <c r="H282" s="7"/>
      <c r="I282" s="7"/>
      <c r="J282" s="7"/>
      <c r="K282" s="7"/>
      <c r="L282" s="17"/>
      <c r="M282" s="17"/>
      <c r="O282" s="189" t="s">
        <v>18</v>
      </c>
      <c r="P282" s="189" t="s">
        <v>19</v>
      </c>
      <c r="Q282" s="189" t="s">
        <v>20</v>
      </c>
      <c r="R282" s="189" t="s">
        <v>21</v>
      </c>
      <c r="S282" s="189" t="s">
        <v>22</v>
      </c>
      <c r="T282" s="189"/>
      <c r="U282" s="189" t="s">
        <v>23</v>
      </c>
      <c r="V282" s="189" t="s">
        <v>24</v>
      </c>
      <c r="W282" s="189" t="s">
        <v>25</v>
      </c>
      <c r="X282" s="189" t="s">
        <v>26</v>
      </c>
    </row>
    <row r="283" spans="1:24" s="187" customFormat="1" x14ac:dyDescent="0.35">
      <c r="A283" s="82" t="s">
        <v>256</v>
      </c>
      <c r="B283" s="197" t="s">
        <v>256</v>
      </c>
      <c r="C283" s="15"/>
      <c r="D283" s="15"/>
      <c r="E283" s="7"/>
      <c r="F283" s="7"/>
      <c r="G283" s="7"/>
      <c r="H283" s="7"/>
      <c r="I283" s="7"/>
      <c r="J283" s="7"/>
      <c r="K283" s="7"/>
      <c r="L283" s="17"/>
      <c r="M283" s="17"/>
      <c r="O283" s="189">
        <v>108</v>
      </c>
      <c r="P283" s="189">
        <v>0</v>
      </c>
      <c r="Q283" s="189">
        <v>0.01</v>
      </c>
      <c r="R283" s="189">
        <f>Q283-P283</f>
        <v>0.01</v>
      </c>
      <c r="S283" s="189" t="e">
        <f>R283*$G$7/O283*1</f>
        <v>#VALUE!</v>
      </c>
      <c r="T283" s="189"/>
      <c r="U283" s="189">
        <v>0.01</v>
      </c>
      <c r="V283" s="189">
        <f>R283/U283</f>
        <v>1</v>
      </c>
      <c r="W283" s="189">
        <f>ROUNDUP(V283,0)</f>
        <v>1</v>
      </c>
      <c r="X283" s="191" t="e">
        <f>S283/W283</f>
        <v>#VALUE!</v>
      </c>
    </row>
    <row r="284" spans="1:24" s="187" customFormat="1" x14ac:dyDescent="0.35">
      <c r="A284" s="81" t="s">
        <v>256</v>
      </c>
      <c r="B284" s="197" t="s">
        <v>256</v>
      </c>
      <c r="C284" s="15"/>
      <c r="D284" s="15"/>
      <c r="E284" s="16" t="str">
        <f>IF(AND(G267&gt;=0,G267&lt;=1.01),N285,IF(AND(G267&gt;=1.01,G267&lt;=50),N286,N287))</f>
        <v>Verify Data Entry</v>
      </c>
      <c r="F284" s="7"/>
      <c r="G284" s="7"/>
      <c r="H284" s="7"/>
      <c r="I284" s="7"/>
      <c r="J284" s="7"/>
      <c r="K284" s="7"/>
      <c r="L284" s="17"/>
      <c r="M284" s="17"/>
      <c r="O284" s="189"/>
      <c r="P284" s="189"/>
      <c r="Q284" s="189"/>
      <c r="R284" s="189"/>
      <c r="S284" s="189"/>
      <c r="T284" s="189"/>
      <c r="U284" s="189"/>
      <c r="V284" s="189"/>
      <c r="W284" s="189"/>
      <c r="X284" s="189"/>
    </row>
    <row r="285" spans="1:24" s="187" customFormat="1" x14ac:dyDescent="0.35">
      <c r="A285" s="81" t="s">
        <v>256</v>
      </c>
      <c r="B285" s="197" t="s">
        <v>256</v>
      </c>
      <c r="C285" s="15"/>
      <c r="D285" s="15"/>
      <c r="E285" s="18">
        <f>IF(AND(E284=N285),X290,0)</f>
        <v>0</v>
      </c>
      <c r="F285" s="7" t="s">
        <v>109</v>
      </c>
      <c r="G285" s="4"/>
      <c r="H285" s="7"/>
      <c r="I285" s="7"/>
      <c r="J285" s="7"/>
      <c r="K285" s="7"/>
      <c r="L285" s="17"/>
      <c r="M285" s="17"/>
      <c r="N285" s="188" t="s">
        <v>392</v>
      </c>
      <c r="O285" s="189"/>
      <c r="P285" s="189"/>
      <c r="Q285" s="189"/>
      <c r="R285" s="189"/>
      <c r="S285" s="189"/>
      <c r="T285" s="189"/>
      <c r="U285" s="189"/>
      <c r="V285" s="189"/>
      <c r="W285" s="189"/>
      <c r="X285" s="189"/>
    </row>
    <row r="286" spans="1:24" s="187" customFormat="1" hidden="1" x14ac:dyDescent="0.35">
      <c r="A286" s="81"/>
      <c r="B286" s="197"/>
      <c r="C286" s="15"/>
      <c r="D286" s="15"/>
      <c r="E286" s="7"/>
      <c r="F286" s="7"/>
      <c r="G286" s="7"/>
      <c r="H286" s="7"/>
      <c r="I286" s="7"/>
      <c r="J286" s="7"/>
      <c r="K286" s="7"/>
      <c r="L286" s="17"/>
      <c r="M286" s="17"/>
      <c r="N286" s="188" t="s">
        <v>548</v>
      </c>
      <c r="O286" s="189"/>
      <c r="P286" s="189"/>
      <c r="Q286" s="189"/>
      <c r="R286" s="189"/>
      <c r="S286" s="189"/>
      <c r="T286" s="189"/>
      <c r="U286" s="189"/>
      <c r="V286" s="189"/>
      <c r="W286" s="189"/>
      <c r="X286" s="189"/>
    </row>
    <row r="287" spans="1:24" s="187" customFormat="1" hidden="1" x14ac:dyDescent="0.35">
      <c r="A287" s="81"/>
      <c r="B287" s="197"/>
      <c r="C287" s="15"/>
      <c r="D287" s="15"/>
      <c r="E287" s="16"/>
      <c r="F287" s="7"/>
      <c r="G287" s="7"/>
      <c r="H287" s="7"/>
      <c r="I287" s="7"/>
      <c r="J287" s="7"/>
      <c r="K287" s="7"/>
      <c r="L287" s="17"/>
      <c r="M287" s="17"/>
      <c r="N287" s="188" t="s">
        <v>6</v>
      </c>
      <c r="O287" s="189"/>
      <c r="P287" s="189"/>
      <c r="Q287" s="189"/>
      <c r="R287" s="189"/>
      <c r="S287" s="189"/>
      <c r="T287" s="189"/>
      <c r="U287" s="189"/>
      <c r="V287" s="189"/>
      <c r="W287" s="189"/>
      <c r="X287" s="189"/>
    </row>
    <row r="288" spans="1:24" s="187" customFormat="1" hidden="1" x14ac:dyDescent="0.35">
      <c r="A288" s="81"/>
      <c r="B288" s="197"/>
      <c r="C288" s="15"/>
      <c r="D288" s="15"/>
      <c r="E288" s="7"/>
      <c r="F288" s="7"/>
      <c r="G288" s="7"/>
      <c r="H288" s="7"/>
      <c r="I288" s="7"/>
      <c r="J288" s="7"/>
      <c r="K288" s="7"/>
      <c r="L288" s="17"/>
      <c r="M288" s="17"/>
      <c r="N288" s="188"/>
      <c r="O288" s="189"/>
      <c r="P288" s="189"/>
      <c r="Q288" s="189"/>
      <c r="R288" s="189"/>
      <c r="S288" s="189"/>
      <c r="T288" s="189"/>
      <c r="U288" s="189"/>
      <c r="V288" s="189"/>
      <c r="W288" s="189"/>
      <c r="X288" s="189"/>
    </row>
    <row r="289" spans="1:24" s="187" customFormat="1" hidden="1" x14ac:dyDescent="0.35">
      <c r="A289" s="84"/>
      <c r="B289" s="197"/>
      <c r="C289" s="15"/>
      <c r="D289" s="15"/>
      <c r="E289" s="7"/>
      <c r="F289" s="7"/>
      <c r="G289" s="7"/>
      <c r="H289" s="7"/>
      <c r="I289" s="7"/>
      <c r="J289" s="7"/>
      <c r="K289" s="7"/>
      <c r="L289" s="17"/>
      <c r="M289" s="17"/>
      <c r="O289" s="189" t="s">
        <v>18</v>
      </c>
      <c r="P289" s="189" t="s">
        <v>19</v>
      </c>
      <c r="Q289" s="189" t="s">
        <v>20</v>
      </c>
      <c r="R289" s="189" t="s">
        <v>21</v>
      </c>
      <c r="S289" s="189" t="s">
        <v>22</v>
      </c>
      <c r="T289" s="189"/>
      <c r="U289" s="189" t="s">
        <v>23</v>
      </c>
      <c r="V289" s="189" t="s">
        <v>24</v>
      </c>
      <c r="W289" s="189" t="s">
        <v>25</v>
      </c>
      <c r="X289" s="189" t="s">
        <v>26</v>
      </c>
    </row>
    <row r="290" spans="1:24" s="187" customFormat="1" hidden="1" x14ac:dyDescent="0.35">
      <c r="A290" s="82"/>
      <c r="B290" s="197"/>
      <c r="C290" s="15"/>
      <c r="D290" s="15"/>
      <c r="E290" s="7"/>
      <c r="F290" s="7"/>
      <c r="G290" s="7"/>
      <c r="H290" s="7"/>
      <c r="I290" s="7"/>
      <c r="J290" s="7"/>
      <c r="K290" s="7"/>
      <c r="L290" s="17"/>
      <c r="M290" s="17"/>
      <c r="O290" s="189">
        <v>3.7879999999999998</v>
      </c>
      <c r="P290" s="189">
        <v>0</v>
      </c>
      <c r="Q290" s="189">
        <v>0.01</v>
      </c>
      <c r="R290" s="189">
        <f>Q290-P290</f>
        <v>0.01</v>
      </c>
      <c r="S290" s="189" t="e">
        <f>R290*$G$7/O290*1</f>
        <v>#VALUE!</v>
      </c>
      <c r="T290" s="189"/>
      <c r="U290" s="189">
        <v>0.01</v>
      </c>
      <c r="V290" s="189">
        <f>R290/U290</f>
        <v>1</v>
      </c>
      <c r="W290" s="189">
        <f>ROUNDUP(V290,0)</f>
        <v>1</v>
      </c>
      <c r="X290" s="191" t="e">
        <f>S290/W290</f>
        <v>#VALUE!</v>
      </c>
    </row>
    <row r="291" spans="1:24" s="187" customFormat="1" hidden="1" x14ac:dyDescent="0.35">
      <c r="A291" s="81"/>
      <c r="B291" s="197"/>
      <c r="C291" s="15"/>
      <c r="D291" s="15"/>
      <c r="E291" s="7"/>
      <c r="F291" s="7"/>
      <c r="G291" s="7"/>
      <c r="H291" s="7"/>
      <c r="I291" s="7"/>
      <c r="J291" s="7"/>
      <c r="K291" s="7"/>
      <c r="L291" s="17"/>
      <c r="M291" s="17"/>
    </row>
    <row r="292" spans="1:24" s="187" customFormat="1" hidden="1" x14ac:dyDescent="0.35">
      <c r="A292" s="82"/>
      <c r="B292" s="197"/>
      <c r="C292" s="15"/>
      <c r="D292" s="15"/>
      <c r="E292" s="7"/>
      <c r="F292" s="7"/>
      <c r="G292" s="7"/>
      <c r="H292" s="7"/>
      <c r="I292" s="7"/>
      <c r="J292" s="7"/>
      <c r="K292" s="7"/>
      <c r="L292" s="17"/>
      <c r="M292" s="17"/>
    </row>
    <row r="293" spans="1:24" s="187" customFormat="1" hidden="1" x14ac:dyDescent="0.35">
      <c r="A293" s="82"/>
      <c r="B293" s="197"/>
      <c r="C293" s="15"/>
      <c r="D293" s="15"/>
      <c r="E293" s="7"/>
      <c r="F293" s="7"/>
      <c r="G293" s="7"/>
      <c r="H293" s="7"/>
      <c r="I293" s="7"/>
      <c r="J293" s="7"/>
      <c r="K293" s="7"/>
      <c r="L293" s="17"/>
      <c r="M293" s="17"/>
    </row>
    <row r="294" spans="1:24" s="187" customFormat="1" hidden="1" x14ac:dyDescent="0.35">
      <c r="A294" s="82"/>
      <c r="B294" s="197"/>
      <c r="C294" s="15"/>
      <c r="D294" s="15"/>
      <c r="E294" s="7"/>
      <c r="F294" s="7"/>
      <c r="G294" s="7"/>
      <c r="H294" s="7"/>
      <c r="I294" s="7"/>
      <c r="J294" s="7"/>
      <c r="K294" s="7"/>
      <c r="L294" s="17"/>
      <c r="M294" s="17"/>
    </row>
    <row r="295" spans="1:24" s="187" customFormat="1" ht="15" thickBot="1" x14ac:dyDescent="0.4">
      <c r="A295" s="82" t="s">
        <v>256</v>
      </c>
      <c r="B295" s="197" t="s">
        <v>256</v>
      </c>
      <c r="C295" s="15"/>
      <c r="D295" s="19"/>
      <c r="E295" s="20"/>
      <c r="F295" s="20"/>
      <c r="G295" s="20"/>
      <c r="H295" s="20"/>
      <c r="I295" s="20"/>
      <c r="J295" s="20"/>
      <c r="K295" s="20"/>
      <c r="L295" s="21"/>
      <c r="M295" s="17"/>
    </row>
    <row r="296" spans="1:24" s="187" customFormat="1" ht="15" thickBot="1" x14ac:dyDescent="0.4">
      <c r="A296" s="81" t="s">
        <v>256</v>
      </c>
      <c r="B296" s="197" t="s">
        <v>256</v>
      </c>
      <c r="C296" s="15"/>
      <c r="D296" s="7"/>
      <c r="E296" s="7"/>
      <c r="F296" s="7"/>
      <c r="G296" s="7"/>
      <c r="H296" s="7"/>
      <c r="I296" s="7"/>
      <c r="J296" s="7"/>
      <c r="K296" s="7"/>
      <c r="L296" s="7"/>
      <c r="M296" s="17"/>
    </row>
    <row r="297" spans="1:24" s="187" customFormat="1" ht="8.4" customHeight="1" thickBot="1" x14ac:dyDescent="0.4">
      <c r="A297" s="81" t="s">
        <v>256</v>
      </c>
      <c r="B297" s="197" t="s">
        <v>256</v>
      </c>
      <c r="C297" s="15"/>
      <c r="D297" s="12"/>
      <c r="E297" s="13"/>
      <c r="F297" s="13"/>
      <c r="G297" s="13"/>
      <c r="H297" s="13"/>
      <c r="I297" s="13"/>
      <c r="J297" s="13"/>
      <c r="K297" s="13"/>
      <c r="L297" s="14"/>
      <c r="M297" s="17"/>
    </row>
    <row r="298" spans="1:24" s="187" customFormat="1" ht="19" thickBot="1" x14ac:dyDescent="0.5">
      <c r="A298" s="81" t="s">
        <v>256</v>
      </c>
      <c r="B298" s="197" t="s">
        <v>256</v>
      </c>
      <c r="C298" s="15"/>
      <c r="D298" s="15"/>
      <c r="E298" s="24" t="s">
        <v>263</v>
      </c>
      <c r="F298" s="7"/>
      <c r="G298" s="32" t="s">
        <v>251</v>
      </c>
      <c r="H298" s="7" t="s">
        <v>4</v>
      </c>
      <c r="I298" s="7"/>
      <c r="J298" s="7"/>
      <c r="K298" s="16" t="s">
        <v>10</v>
      </c>
      <c r="L298" s="17"/>
      <c r="M298" s="17"/>
    </row>
    <row r="299" spans="1:24" s="187" customFormat="1" ht="131.4" customHeight="1" thickBot="1" x14ac:dyDescent="0.4">
      <c r="A299" s="81" t="s">
        <v>256</v>
      </c>
      <c r="B299" s="197" t="s">
        <v>256</v>
      </c>
      <c r="C299" s="15"/>
      <c r="D299" s="15"/>
      <c r="E299" s="7"/>
      <c r="F299" s="7"/>
      <c r="G299" s="7"/>
      <c r="H299" s="7"/>
      <c r="I299" s="7"/>
      <c r="J299" s="7"/>
      <c r="K299" s="2" t="str">
        <f>IF(AND(G298&gt;=O300,G298&lt;=P300),N300,IF(AND(G298&gt;=O301,G298&lt;=P301),N301,IF(AND(G298&gt;=O302,G298&lt;=P302),N302,IF(AND(G298&gt;=O303,G298&lt;=P303),N303,IF(AND(G298&gt;=O304,G298&lt;=P304),N304,IF(AND(G298&gt;=O305,G298&lt;=P305),N305,IF(AND(G298&gt;=O306,G298&lt;=P306),N306,N307)))))))</f>
        <v>Verify Data Entry</v>
      </c>
      <c r="L299" s="17"/>
      <c r="M299" s="17"/>
      <c r="O299" s="187" t="s">
        <v>0</v>
      </c>
      <c r="P299" s="187" t="s">
        <v>1</v>
      </c>
    </row>
    <row r="300" spans="1:24" s="187" customFormat="1" ht="72.5" hidden="1" x14ac:dyDescent="0.35">
      <c r="A300" s="81"/>
      <c r="B300" s="197"/>
      <c r="C300" s="15"/>
      <c r="D300" s="15"/>
      <c r="E300" s="7"/>
      <c r="F300" s="7"/>
      <c r="G300" s="7"/>
      <c r="H300" s="7"/>
      <c r="I300" s="7"/>
      <c r="J300" s="7"/>
      <c r="K300" s="1"/>
      <c r="L300" s="17"/>
      <c r="M300" s="17"/>
      <c r="N300" s="188" t="s">
        <v>431</v>
      </c>
      <c r="O300" s="187">
        <v>0</v>
      </c>
      <c r="P300" s="187">
        <v>0</v>
      </c>
    </row>
    <row r="301" spans="1:24" s="187" customFormat="1" ht="58" hidden="1" x14ac:dyDescent="0.35">
      <c r="A301" s="81"/>
      <c r="B301" s="197"/>
      <c r="C301" s="15"/>
      <c r="D301" s="15"/>
      <c r="E301" s="7"/>
      <c r="F301" s="7"/>
      <c r="G301" s="7"/>
      <c r="H301" s="7"/>
      <c r="I301" s="7"/>
      <c r="J301" s="7"/>
      <c r="K301" s="1"/>
      <c r="L301" s="17"/>
      <c r="M301" s="17"/>
      <c r="N301" s="188" t="s">
        <v>70</v>
      </c>
      <c r="O301" s="187">
        <v>0.01</v>
      </c>
      <c r="P301" s="187">
        <v>0.5</v>
      </c>
    </row>
    <row r="302" spans="1:24" s="187" customFormat="1" ht="58" hidden="1" x14ac:dyDescent="0.35">
      <c r="A302" s="81"/>
      <c r="B302" s="197"/>
      <c r="C302" s="15"/>
      <c r="D302" s="15"/>
      <c r="E302" s="7"/>
      <c r="F302" s="7"/>
      <c r="G302" s="7"/>
      <c r="H302" s="7"/>
      <c r="I302" s="7"/>
      <c r="J302" s="7"/>
      <c r="K302" s="1"/>
      <c r="L302" s="17"/>
      <c r="M302" s="17"/>
      <c r="N302" s="188" t="s">
        <v>71</v>
      </c>
      <c r="O302" s="187">
        <v>0.5</v>
      </c>
      <c r="P302" s="187">
        <v>1.4</v>
      </c>
    </row>
    <row r="303" spans="1:24" s="187" customFormat="1" ht="29" hidden="1" x14ac:dyDescent="0.35">
      <c r="A303" s="81"/>
      <c r="B303" s="197"/>
      <c r="C303" s="15"/>
      <c r="D303" s="15"/>
      <c r="E303" s="7"/>
      <c r="F303" s="7"/>
      <c r="G303" s="7"/>
      <c r="H303" s="7"/>
      <c r="I303" s="7"/>
      <c r="J303" s="7"/>
      <c r="K303" s="1"/>
      <c r="L303" s="17"/>
      <c r="M303" s="17"/>
      <c r="N303" s="188" t="s">
        <v>72</v>
      </c>
      <c r="O303" s="187">
        <v>1.4</v>
      </c>
      <c r="P303" s="187">
        <v>1.5</v>
      </c>
    </row>
    <row r="304" spans="1:24" s="187" customFormat="1" ht="101.5" hidden="1" x14ac:dyDescent="0.35">
      <c r="A304" s="81"/>
      <c r="B304" s="197"/>
      <c r="C304" s="15"/>
      <c r="D304" s="15"/>
      <c r="E304" s="7"/>
      <c r="F304" s="7"/>
      <c r="G304" s="7"/>
      <c r="H304" s="7"/>
      <c r="I304" s="7"/>
      <c r="J304" s="7"/>
      <c r="K304" s="1"/>
      <c r="L304" s="17"/>
      <c r="M304" s="17"/>
      <c r="N304" s="188" t="s">
        <v>432</v>
      </c>
      <c r="O304" s="187">
        <v>1.5</v>
      </c>
      <c r="P304" s="187">
        <v>1.8</v>
      </c>
    </row>
    <row r="305" spans="1:24" s="187" customFormat="1" ht="130.5" hidden="1" x14ac:dyDescent="0.35">
      <c r="A305" s="81"/>
      <c r="B305" s="197"/>
      <c r="C305" s="15"/>
      <c r="D305" s="15"/>
      <c r="E305" s="7"/>
      <c r="F305" s="7"/>
      <c r="G305" s="7"/>
      <c r="H305" s="7"/>
      <c r="I305" s="7"/>
      <c r="J305" s="7"/>
      <c r="K305" s="1"/>
      <c r="L305" s="17"/>
      <c r="M305" s="17"/>
      <c r="N305" s="188" t="s">
        <v>433</v>
      </c>
      <c r="O305" s="187">
        <v>1.8</v>
      </c>
      <c r="P305" s="187">
        <v>2</v>
      </c>
    </row>
    <row r="306" spans="1:24" s="187" customFormat="1" ht="72.5" hidden="1" x14ac:dyDescent="0.35">
      <c r="A306" s="81"/>
      <c r="B306" s="197"/>
      <c r="C306" s="15"/>
      <c r="D306" s="15"/>
      <c r="E306" s="7"/>
      <c r="F306" s="7"/>
      <c r="G306" s="7"/>
      <c r="H306" s="7"/>
      <c r="I306" s="7"/>
      <c r="J306" s="7"/>
      <c r="K306" s="1"/>
      <c r="L306" s="17"/>
      <c r="M306" s="17"/>
      <c r="N306" s="188" t="s">
        <v>75</v>
      </c>
      <c r="O306" s="187">
        <v>2</v>
      </c>
      <c r="P306" s="187">
        <v>3</v>
      </c>
    </row>
    <row r="307" spans="1:24" s="187" customFormat="1" hidden="1" x14ac:dyDescent="0.35">
      <c r="A307" s="81"/>
      <c r="B307" s="197"/>
      <c r="C307" s="15"/>
      <c r="D307" s="15"/>
      <c r="E307" s="7"/>
      <c r="F307" s="7"/>
      <c r="G307" s="7"/>
      <c r="H307" s="7"/>
      <c r="I307" s="7"/>
      <c r="J307" s="7"/>
      <c r="K307" s="6"/>
      <c r="L307" s="17"/>
      <c r="M307" s="17"/>
      <c r="N307" s="187" t="s">
        <v>6</v>
      </c>
    </row>
    <row r="308" spans="1:24" s="187" customFormat="1" x14ac:dyDescent="0.35">
      <c r="A308" s="81" t="s">
        <v>256</v>
      </c>
      <c r="B308" s="197" t="s">
        <v>256</v>
      </c>
      <c r="C308" s="15"/>
      <c r="D308" s="15"/>
      <c r="E308" s="7"/>
      <c r="F308" s="7"/>
      <c r="G308" s="7"/>
      <c r="H308" s="7"/>
      <c r="I308" s="7"/>
      <c r="J308" s="7"/>
      <c r="K308" s="7"/>
      <c r="L308" s="17"/>
      <c r="M308" s="17"/>
    </row>
    <row r="309" spans="1:24" s="187" customFormat="1" x14ac:dyDescent="0.35">
      <c r="A309" s="81" t="s">
        <v>256</v>
      </c>
      <c r="B309" s="197" t="s">
        <v>256</v>
      </c>
      <c r="C309" s="15"/>
      <c r="D309" s="15"/>
      <c r="E309" s="16" t="str">
        <f>IF(AND(G298&gt;=0,G298&lt;=1.5),N310,IF(AND(G298&gt;=1.5,G298&lt;=3),N311,N312))</f>
        <v>Verify Data Entry</v>
      </c>
      <c r="F309" s="7"/>
      <c r="G309" s="7"/>
      <c r="H309" s="7"/>
      <c r="I309" s="7"/>
      <c r="J309" s="7"/>
      <c r="K309" s="7"/>
      <c r="L309" s="17"/>
      <c r="M309" s="17"/>
    </row>
    <row r="310" spans="1:24" s="187" customFormat="1" ht="18.649999999999999" customHeight="1" x14ac:dyDescent="0.35">
      <c r="A310" s="81" t="s">
        <v>256</v>
      </c>
      <c r="B310" s="197" t="s">
        <v>256</v>
      </c>
      <c r="C310" s="15"/>
      <c r="D310" s="15"/>
      <c r="E310" s="18">
        <f>IF(AND(E309=N310),X315,0)</f>
        <v>0</v>
      </c>
      <c r="F310" s="7" t="s">
        <v>109</v>
      </c>
      <c r="G310" s="4" t="s">
        <v>15</v>
      </c>
      <c r="H310" s="7">
        <f>IF(AND(E309=N310),W315,0)</f>
        <v>0</v>
      </c>
      <c r="I310" s="7" t="s">
        <v>17</v>
      </c>
      <c r="J310" s="7"/>
      <c r="K310" s="7"/>
      <c r="L310" s="17"/>
      <c r="M310" s="17"/>
      <c r="N310" s="188" t="s">
        <v>76</v>
      </c>
    </row>
    <row r="311" spans="1:24" s="187" customFormat="1" hidden="1" x14ac:dyDescent="0.35">
      <c r="A311" s="81"/>
      <c r="B311" s="197"/>
      <c r="C311" s="15"/>
      <c r="D311" s="15"/>
      <c r="E311" s="7"/>
      <c r="F311" s="7"/>
      <c r="G311" s="7"/>
      <c r="H311" s="7"/>
      <c r="I311" s="7"/>
      <c r="J311" s="7"/>
      <c r="K311" s="7"/>
      <c r="L311" s="17"/>
      <c r="M311" s="17"/>
      <c r="N311" s="188" t="s">
        <v>16</v>
      </c>
    </row>
    <row r="312" spans="1:24" s="187" customFormat="1" hidden="1" x14ac:dyDescent="0.35">
      <c r="A312" s="81"/>
      <c r="B312" s="197"/>
      <c r="C312" s="15"/>
      <c r="D312" s="15"/>
      <c r="E312" s="7"/>
      <c r="F312" s="7"/>
      <c r="G312" s="7"/>
      <c r="H312" s="7"/>
      <c r="I312" s="7"/>
      <c r="J312" s="7"/>
      <c r="K312" s="7"/>
      <c r="L312" s="17"/>
      <c r="M312" s="17"/>
      <c r="N312" s="188" t="s">
        <v>6</v>
      </c>
    </row>
    <row r="313" spans="1:24" s="187" customFormat="1" hidden="1" x14ac:dyDescent="0.35">
      <c r="A313" s="81"/>
      <c r="B313" s="197"/>
      <c r="C313" s="15"/>
      <c r="D313" s="15"/>
      <c r="E313" s="7"/>
      <c r="F313" s="7"/>
      <c r="G313" s="7"/>
      <c r="H313" s="7"/>
      <c r="I313" s="7"/>
      <c r="J313" s="7"/>
      <c r="K313" s="7"/>
      <c r="L313" s="17"/>
      <c r="M313" s="17"/>
      <c r="N313" s="188"/>
    </row>
    <row r="314" spans="1:24" s="187" customFormat="1" hidden="1" x14ac:dyDescent="0.35">
      <c r="A314" s="84"/>
      <c r="B314" s="197"/>
      <c r="C314" s="15"/>
      <c r="D314" s="15"/>
      <c r="E314" s="7"/>
      <c r="F314" s="7"/>
      <c r="G314" s="7"/>
      <c r="H314" s="7"/>
      <c r="I314" s="7"/>
      <c r="J314" s="7"/>
      <c r="K314" s="7"/>
      <c r="L314" s="17"/>
      <c r="M314" s="17"/>
      <c r="O314" s="189" t="s">
        <v>18</v>
      </c>
      <c r="P314" s="189" t="s">
        <v>19</v>
      </c>
      <c r="Q314" s="189" t="s">
        <v>20</v>
      </c>
      <c r="R314" s="189" t="s">
        <v>21</v>
      </c>
      <c r="S314" s="189" t="s">
        <v>22</v>
      </c>
      <c r="T314" s="189"/>
      <c r="U314" s="189" t="s">
        <v>23</v>
      </c>
      <c r="V314" s="189" t="s">
        <v>24</v>
      </c>
      <c r="W314" s="189" t="s">
        <v>25</v>
      </c>
      <c r="X314" s="189" t="s">
        <v>26</v>
      </c>
    </row>
    <row r="315" spans="1:24" s="187" customFormat="1" ht="15" thickBot="1" x14ac:dyDescent="0.4">
      <c r="A315" s="82" t="s">
        <v>256</v>
      </c>
      <c r="B315" s="197" t="s">
        <v>256</v>
      </c>
      <c r="C315" s="15"/>
      <c r="D315" s="19"/>
      <c r="E315" s="20"/>
      <c r="F315" s="20"/>
      <c r="G315" s="20"/>
      <c r="H315" s="20"/>
      <c r="I315" s="20"/>
      <c r="J315" s="20"/>
      <c r="K315" s="20"/>
      <c r="L315" s="21"/>
      <c r="M315" s="17"/>
      <c r="O315" s="189">
        <v>1000</v>
      </c>
      <c r="P315" s="189" t="str">
        <f>G298</f>
        <v>Enter Data</v>
      </c>
      <c r="Q315" s="189">
        <v>1.5</v>
      </c>
      <c r="R315" s="189" t="e">
        <f>Q315-P315</f>
        <v>#VALUE!</v>
      </c>
      <c r="S315" s="189" t="e">
        <f>R315*$G$7/O315*1000</f>
        <v>#VALUE!</v>
      </c>
      <c r="T315" s="189"/>
      <c r="U315" s="189">
        <v>0.1</v>
      </c>
      <c r="V315" s="189" t="e">
        <f>R315/U315</f>
        <v>#VALUE!</v>
      </c>
      <c r="W315" s="189" t="e">
        <f>ROUNDUP(V315,0)</f>
        <v>#VALUE!</v>
      </c>
      <c r="X315" s="191" t="e">
        <f>S315/W315</f>
        <v>#VALUE!</v>
      </c>
    </row>
    <row r="316" spans="1:24" s="187" customFormat="1" ht="15" thickBot="1" x14ac:dyDescent="0.4">
      <c r="A316" s="82"/>
      <c r="B316" s="197"/>
      <c r="C316" s="15"/>
      <c r="D316" s="7"/>
      <c r="E316" s="7"/>
      <c r="F316" s="7"/>
      <c r="G316" s="7"/>
      <c r="H316" s="7"/>
      <c r="I316" s="7"/>
      <c r="J316" s="7"/>
      <c r="K316" s="7"/>
      <c r="L316" s="7"/>
      <c r="M316" s="17"/>
    </row>
    <row r="317" spans="1:24" s="187" customFormat="1" ht="8.4" customHeight="1" thickBot="1" x14ac:dyDescent="0.4">
      <c r="A317" s="81" t="s">
        <v>256</v>
      </c>
      <c r="B317" s="197" t="s">
        <v>256</v>
      </c>
      <c r="C317" s="15"/>
      <c r="D317" s="12"/>
      <c r="E317" s="13"/>
      <c r="F317" s="13"/>
      <c r="G317" s="13"/>
      <c r="H317" s="13"/>
      <c r="I317" s="13"/>
      <c r="J317" s="13"/>
      <c r="K317" s="13"/>
      <c r="L317" s="14"/>
      <c r="M317" s="17"/>
    </row>
    <row r="318" spans="1:24" s="187" customFormat="1" ht="19" thickBot="1" x14ac:dyDescent="0.5">
      <c r="A318" s="81" t="s">
        <v>256</v>
      </c>
      <c r="B318" s="197" t="s">
        <v>256</v>
      </c>
      <c r="C318" s="15"/>
      <c r="D318" s="15"/>
      <c r="E318" s="24" t="s">
        <v>87</v>
      </c>
      <c r="F318" s="7"/>
      <c r="G318" s="32" t="s">
        <v>251</v>
      </c>
      <c r="H318" s="25" t="s">
        <v>79</v>
      </c>
      <c r="I318" s="7"/>
      <c r="J318" s="7"/>
      <c r="K318" s="16" t="s">
        <v>10</v>
      </c>
      <c r="L318" s="17"/>
      <c r="M318" s="17"/>
    </row>
    <row r="319" spans="1:24" s="187" customFormat="1" ht="123.65" customHeight="1" thickBot="1" x14ac:dyDescent="0.4">
      <c r="A319" s="81" t="s">
        <v>256</v>
      </c>
      <c r="B319" s="197" t="s">
        <v>256</v>
      </c>
      <c r="C319" s="15"/>
      <c r="D319" s="15"/>
      <c r="E319" s="7"/>
      <c r="F319" s="7"/>
      <c r="G319" s="7"/>
      <c r="H319" s="7"/>
      <c r="I319" s="7"/>
      <c r="J319" s="7"/>
      <c r="K319" s="2" t="str">
        <f>IF(AND(G318&gt;=O320,G318&lt;=P320),N320,IF(AND(G318&gt;=O321,G318&lt;=P321),N321,IF(AND(G318&gt;=O322,G318&lt;=P322),N322,IF(AND(G318&gt;=O323,G318&lt;=P323),N323,IF(AND(G318&gt;=O324,G318&lt;=P324),N324,IF(AND(G318&gt;=O325,G318&lt;=P325),N325,N326))))))</f>
        <v>Verify Data Entry</v>
      </c>
      <c r="L319" s="17"/>
      <c r="M319" s="17"/>
      <c r="O319" s="187" t="s">
        <v>0</v>
      </c>
      <c r="P319" s="187" t="s">
        <v>1</v>
      </c>
    </row>
    <row r="320" spans="1:24" s="187" customFormat="1" ht="116" hidden="1" x14ac:dyDescent="0.35">
      <c r="A320" s="81"/>
      <c r="B320" s="197"/>
      <c r="C320" s="15"/>
      <c r="D320" s="15"/>
      <c r="E320" s="7"/>
      <c r="F320" s="7"/>
      <c r="G320" s="7"/>
      <c r="H320" s="7"/>
      <c r="I320" s="7"/>
      <c r="J320" s="7"/>
      <c r="K320" s="1"/>
      <c r="L320" s="17"/>
      <c r="M320" s="17"/>
      <c r="N320" s="188" t="s">
        <v>90</v>
      </c>
      <c r="O320" s="187">
        <v>0</v>
      </c>
      <c r="P320" s="187">
        <v>25</v>
      </c>
    </row>
    <row r="321" spans="1:24" s="187" customFormat="1" ht="130.5" hidden="1" x14ac:dyDescent="0.35">
      <c r="A321" s="81"/>
      <c r="B321" s="197"/>
      <c r="C321" s="15"/>
      <c r="D321" s="15"/>
      <c r="E321" s="7"/>
      <c r="F321" s="7"/>
      <c r="G321" s="7"/>
      <c r="H321" s="7"/>
      <c r="I321" s="7"/>
      <c r="J321" s="7"/>
      <c r="K321" s="1"/>
      <c r="L321" s="17"/>
      <c r="M321" s="17"/>
      <c r="N321" s="188" t="s">
        <v>89</v>
      </c>
      <c r="O321" s="187">
        <v>25</v>
      </c>
      <c r="P321" s="187">
        <v>75</v>
      </c>
    </row>
    <row r="322" spans="1:24" s="187" customFormat="1" ht="87" hidden="1" x14ac:dyDescent="0.35">
      <c r="A322" s="81"/>
      <c r="B322" s="197"/>
      <c r="C322" s="15"/>
      <c r="D322" s="15"/>
      <c r="E322" s="7"/>
      <c r="F322" s="7"/>
      <c r="G322" s="7"/>
      <c r="H322" s="7"/>
      <c r="I322" s="7"/>
      <c r="J322" s="7"/>
      <c r="K322" s="1"/>
      <c r="L322" s="17"/>
      <c r="M322" s="17"/>
      <c r="N322" s="188" t="s">
        <v>88</v>
      </c>
      <c r="O322" s="187">
        <v>75</v>
      </c>
      <c r="P322" s="187">
        <v>95</v>
      </c>
    </row>
    <row r="323" spans="1:24" s="187" customFormat="1" ht="87" hidden="1" x14ac:dyDescent="0.35">
      <c r="A323" s="81"/>
      <c r="B323" s="197"/>
      <c r="C323" s="15"/>
      <c r="D323" s="15"/>
      <c r="E323" s="7"/>
      <c r="F323" s="7"/>
      <c r="G323" s="7"/>
      <c r="H323" s="7"/>
      <c r="I323" s="7"/>
      <c r="J323" s="7"/>
      <c r="K323" s="1"/>
      <c r="L323" s="17"/>
      <c r="M323" s="17"/>
      <c r="N323" s="188" t="s">
        <v>91</v>
      </c>
      <c r="O323" s="187">
        <v>95</v>
      </c>
      <c r="P323" s="187">
        <v>150</v>
      </c>
    </row>
    <row r="324" spans="1:24" s="187" customFormat="1" ht="116" hidden="1" x14ac:dyDescent="0.35">
      <c r="A324" s="81"/>
      <c r="B324" s="197"/>
      <c r="C324" s="15"/>
      <c r="D324" s="15"/>
      <c r="E324" s="7"/>
      <c r="F324" s="7"/>
      <c r="G324" s="7"/>
      <c r="H324" s="7"/>
      <c r="I324" s="7"/>
      <c r="J324" s="7"/>
      <c r="K324" s="1"/>
      <c r="L324" s="17"/>
      <c r="M324" s="17"/>
      <c r="N324" s="188" t="s">
        <v>92</v>
      </c>
      <c r="O324" s="187">
        <v>150</v>
      </c>
      <c r="P324" s="187">
        <v>500</v>
      </c>
    </row>
    <row r="325" spans="1:24" s="187" customFormat="1" ht="116" hidden="1" x14ac:dyDescent="0.35">
      <c r="A325" s="81"/>
      <c r="B325" s="197"/>
      <c r="C325" s="15"/>
      <c r="D325" s="15"/>
      <c r="E325" s="7"/>
      <c r="F325" s="7"/>
      <c r="G325" s="7"/>
      <c r="H325" s="7"/>
      <c r="I325" s="7"/>
      <c r="J325" s="7"/>
      <c r="K325" s="1"/>
      <c r="L325" s="17"/>
      <c r="M325" s="17"/>
      <c r="N325" s="188" t="s">
        <v>368</v>
      </c>
      <c r="O325" s="187">
        <v>500</v>
      </c>
      <c r="P325" s="187">
        <v>1500</v>
      </c>
    </row>
    <row r="326" spans="1:24" s="187" customFormat="1" hidden="1" x14ac:dyDescent="0.35">
      <c r="A326" s="81"/>
      <c r="B326" s="197"/>
      <c r="C326" s="15"/>
      <c r="D326" s="15"/>
      <c r="E326" s="7"/>
      <c r="F326" s="7"/>
      <c r="G326" s="7"/>
      <c r="H326" s="7"/>
      <c r="I326" s="7"/>
      <c r="J326" s="7"/>
      <c r="K326" s="6"/>
      <c r="L326" s="17"/>
      <c r="M326" s="17"/>
      <c r="N326" s="187" t="s">
        <v>6</v>
      </c>
    </row>
    <row r="327" spans="1:24" s="187" customFormat="1" x14ac:dyDescent="0.35">
      <c r="A327" s="81" t="s">
        <v>256</v>
      </c>
      <c r="B327" s="197" t="s">
        <v>256</v>
      </c>
      <c r="C327" s="15"/>
      <c r="D327" s="15"/>
      <c r="E327" s="7"/>
      <c r="F327" s="7"/>
      <c r="G327" s="7"/>
      <c r="H327" s="7"/>
      <c r="I327" s="7"/>
      <c r="J327" s="7"/>
      <c r="K327" s="7"/>
      <c r="L327" s="17"/>
      <c r="M327" s="17"/>
    </row>
    <row r="328" spans="1:24" s="187" customFormat="1" ht="99" customHeight="1" x14ac:dyDescent="0.35">
      <c r="A328" s="81" t="s">
        <v>256</v>
      </c>
      <c r="B328" s="197" t="s">
        <v>256</v>
      </c>
      <c r="C328" s="15"/>
      <c r="D328" s="15"/>
      <c r="E328" s="226" t="str">
        <f>IF(AND(G318&gt;=0,G318&lt;=95),N329,IF(AND(G318&gt;=95,G318&lt;=1800),N330,N331))</f>
        <v>Verify Data Entry</v>
      </c>
      <c r="F328" s="226"/>
      <c r="G328" s="226"/>
      <c r="H328" s="226"/>
      <c r="I328" s="226"/>
      <c r="J328" s="226"/>
      <c r="K328" s="226"/>
      <c r="L328" s="17"/>
      <c r="M328" s="17"/>
    </row>
    <row r="329" spans="1:24" s="187" customFormat="1" ht="130.5" hidden="1" x14ac:dyDescent="0.35">
      <c r="A329" s="81"/>
      <c r="B329" s="197"/>
      <c r="C329" s="15"/>
      <c r="D329" s="15"/>
      <c r="E329" s="18"/>
      <c r="F329" s="7"/>
      <c r="G329" s="4"/>
      <c r="H329" s="7"/>
      <c r="I329" s="7"/>
      <c r="J329" s="7"/>
      <c r="K329" s="7"/>
      <c r="L329" s="17"/>
      <c r="M329" s="17"/>
      <c r="N329" s="188" t="s">
        <v>126</v>
      </c>
    </row>
    <row r="330" spans="1:24" s="187" customFormat="1" hidden="1" x14ac:dyDescent="0.35">
      <c r="A330" s="81"/>
      <c r="B330" s="197"/>
      <c r="C330" s="15"/>
      <c r="D330" s="15"/>
      <c r="E330" s="7"/>
      <c r="F330" s="7"/>
      <c r="G330" s="7"/>
      <c r="H330" s="7"/>
      <c r="I330" s="7"/>
      <c r="J330" s="7"/>
      <c r="K330" s="7"/>
      <c r="L330" s="17"/>
      <c r="M330" s="17"/>
      <c r="N330" s="188" t="s">
        <v>93</v>
      </c>
    </row>
    <row r="331" spans="1:24" s="187" customFormat="1" hidden="1" x14ac:dyDescent="0.35">
      <c r="A331" s="81"/>
      <c r="B331" s="197"/>
      <c r="C331" s="15"/>
      <c r="D331" s="15"/>
      <c r="E331" s="7"/>
      <c r="F331" s="7"/>
      <c r="G331" s="7"/>
      <c r="H331" s="7"/>
      <c r="I331" s="7"/>
      <c r="J331" s="7"/>
      <c r="K331" s="7"/>
      <c r="L331" s="17"/>
      <c r="M331" s="17"/>
      <c r="N331" s="188" t="s">
        <v>6</v>
      </c>
    </row>
    <row r="332" spans="1:24" s="187" customFormat="1" hidden="1" x14ac:dyDescent="0.35">
      <c r="A332" s="81"/>
      <c r="B332" s="197"/>
      <c r="C332" s="15"/>
      <c r="D332" s="15"/>
      <c r="E332" s="7"/>
      <c r="F332" s="7"/>
      <c r="G332" s="7"/>
      <c r="H332" s="7"/>
      <c r="I332" s="7"/>
      <c r="J332" s="7"/>
      <c r="K332" s="7"/>
      <c r="L332" s="17"/>
      <c r="M332" s="17"/>
      <c r="N332" s="188"/>
      <c r="O332" s="189"/>
      <c r="P332" s="189"/>
      <c r="Q332" s="189"/>
      <c r="R332" s="189"/>
      <c r="S332" s="189"/>
      <c r="T332" s="189"/>
      <c r="U332" s="189"/>
    </row>
    <row r="333" spans="1:24" s="187" customFormat="1" ht="15" thickBot="1" x14ac:dyDescent="0.4">
      <c r="A333" s="82" t="s">
        <v>256</v>
      </c>
      <c r="B333" s="197" t="s">
        <v>256</v>
      </c>
      <c r="C333" s="15"/>
      <c r="D333" s="19"/>
      <c r="E333" s="20"/>
      <c r="F333" s="20"/>
      <c r="G333" s="20"/>
      <c r="H333" s="20"/>
      <c r="I333" s="20"/>
      <c r="J333" s="20"/>
      <c r="K333" s="20"/>
      <c r="L333" s="21"/>
      <c r="M333" s="17"/>
      <c r="O333" s="189"/>
      <c r="P333" s="189"/>
      <c r="Q333" s="189"/>
      <c r="R333" s="189"/>
      <c r="S333" s="189"/>
      <c r="T333" s="189"/>
      <c r="U333" s="189"/>
      <c r="X333" s="190"/>
    </row>
    <row r="334" spans="1:24" s="187" customFormat="1" ht="15" thickBot="1" x14ac:dyDescent="0.4">
      <c r="A334" s="81" t="s">
        <v>256</v>
      </c>
      <c r="B334" s="197" t="s">
        <v>256</v>
      </c>
      <c r="C334" s="15"/>
      <c r="D334" s="7"/>
      <c r="E334" s="7"/>
      <c r="F334" s="7"/>
      <c r="G334" s="7"/>
      <c r="H334" s="7"/>
      <c r="I334" s="7"/>
      <c r="J334" s="7"/>
      <c r="K334" s="7"/>
      <c r="L334" s="7"/>
      <c r="M334" s="17"/>
      <c r="O334" s="189"/>
      <c r="P334" s="189"/>
      <c r="Q334" s="189"/>
      <c r="R334" s="189"/>
      <c r="S334" s="189"/>
      <c r="T334" s="189"/>
      <c r="U334" s="189"/>
    </row>
    <row r="335" spans="1:24" s="187" customFormat="1" ht="8.4" customHeight="1" thickBot="1" x14ac:dyDescent="0.4">
      <c r="A335" s="81" t="s">
        <v>256</v>
      </c>
      <c r="B335" s="197" t="s">
        <v>256</v>
      </c>
      <c r="C335" s="15"/>
      <c r="D335" s="12"/>
      <c r="E335" s="13"/>
      <c r="F335" s="13"/>
      <c r="G335" s="13"/>
      <c r="H335" s="13"/>
      <c r="I335" s="13"/>
      <c r="J335" s="13"/>
      <c r="K335" s="13"/>
      <c r="L335" s="14"/>
      <c r="M335" s="17"/>
    </row>
    <row r="336" spans="1:24" s="187" customFormat="1" ht="19" thickBot="1" x14ac:dyDescent="0.5">
      <c r="A336" s="81" t="s">
        <v>256</v>
      </c>
      <c r="B336" s="197" t="s">
        <v>256</v>
      </c>
      <c r="C336" s="15"/>
      <c r="D336" s="15"/>
      <c r="E336" s="24" t="s">
        <v>119</v>
      </c>
      <c r="F336" s="7"/>
      <c r="G336" s="32" t="s">
        <v>251</v>
      </c>
      <c r="H336" s="25" t="s">
        <v>79</v>
      </c>
      <c r="I336" s="7"/>
      <c r="J336" s="7"/>
      <c r="K336" s="16" t="s">
        <v>10</v>
      </c>
      <c r="L336" s="17"/>
      <c r="M336" s="17"/>
    </row>
    <row r="337" spans="1:24" s="187" customFormat="1" ht="409.25" customHeight="1" thickBot="1" x14ac:dyDescent="0.4">
      <c r="A337" s="81" t="s">
        <v>256</v>
      </c>
      <c r="B337" s="197" t="s">
        <v>256</v>
      </c>
      <c r="C337" s="15"/>
      <c r="D337" s="15"/>
      <c r="E337" s="7"/>
      <c r="F337" s="7"/>
      <c r="G337" s="7"/>
      <c r="H337" s="7"/>
      <c r="I337" s="7"/>
      <c r="J337" s="7"/>
      <c r="K337" s="2" t="str">
        <f>IF(AND(G336&gt;=O338,G336&lt;=P338),N338,IF(AND(G336&gt;=O339,G336&lt;=P339),N339,IF(AND(G336&gt;=O340,G336&lt;=P340),N340,IF(AND(G336&gt;=O341,G336&lt;=P341),N341,IF(AND(G336&gt;=O342,G336&lt;=P342),N342,IF(AND(G336&gt;=O343,G336&lt;=P343),N343,N344))))))</f>
        <v xml:space="preserve">Verify Data Entry - Enter 0 for N.N </v>
      </c>
      <c r="L337" s="17"/>
      <c r="M337" s="17"/>
      <c r="O337" s="187" t="s">
        <v>0</v>
      </c>
      <c r="P337" s="187" t="s">
        <v>1</v>
      </c>
    </row>
    <row r="338" spans="1:24" s="187" customFormat="1" ht="409.25" hidden="1" customHeight="1" x14ac:dyDescent="0.35">
      <c r="A338" s="81"/>
      <c r="B338" s="197"/>
      <c r="C338" s="15"/>
      <c r="D338" s="15"/>
      <c r="E338" s="7"/>
      <c r="F338" s="7"/>
      <c r="G338" s="7"/>
      <c r="H338" s="7"/>
      <c r="I338" s="7"/>
      <c r="J338" s="7"/>
      <c r="K338" s="1"/>
      <c r="L338" s="17"/>
      <c r="M338" s="17"/>
      <c r="N338" s="188" t="s">
        <v>520</v>
      </c>
      <c r="O338" s="187">
        <v>0</v>
      </c>
      <c r="P338" s="187">
        <v>0.05</v>
      </c>
    </row>
    <row r="339" spans="1:24" s="187" customFormat="1" ht="409.6" hidden="1" customHeight="1" x14ac:dyDescent="0.35">
      <c r="A339" s="81"/>
      <c r="B339" s="197"/>
      <c r="C339" s="15"/>
      <c r="D339" s="15"/>
      <c r="E339" s="7"/>
      <c r="F339" s="7"/>
      <c r="G339" s="7"/>
      <c r="H339" s="7"/>
      <c r="I339" s="7"/>
      <c r="J339" s="7"/>
      <c r="K339" s="1"/>
      <c r="L339" s="17"/>
      <c r="M339" s="17"/>
      <c r="N339" s="188" t="s">
        <v>521</v>
      </c>
      <c r="O339" s="187">
        <v>0.06</v>
      </c>
      <c r="P339" s="187">
        <v>0.45</v>
      </c>
    </row>
    <row r="340" spans="1:24" s="187" customFormat="1" ht="399" hidden="1" customHeight="1" x14ac:dyDescent="0.35">
      <c r="A340" s="81"/>
      <c r="B340" s="197"/>
      <c r="C340" s="15"/>
      <c r="D340" s="15"/>
      <c r="E340" s="7"/>
      <c r="F340" s="7"/>
      <c r="G340" s="7"/>
      <c r="H340" s="7"/>
      <c r="I340" s="7"/>
      <c r="J340" s="7"/>
      <c r="K340" s="1"/>
      <c r="L340" s="17"/>
      <c r="M340" s="17"/>
      <c r="N340" s="188" t="s">
        <v>493</v>
      </c>
      <c r="O340" s="187">
        <v>0.46</v>
      </c>
      <c r="P340" s="187">
        <v>0.7</v>
      </c>
    </row>
    <row r="341" spans="1:24" s="187" customFormat="1" ht="399" hidden="1" customHeight="1" x14ac:dyDescent="0.35">
      <c r="A341" s="81"/>
      <c r="B341" s="197"/>
      <c r="C341" s="15"/>
      <c r="D341" s="15"/>
      <c r="E341" s="7"/>
      <c r="F341" s="7"/>
      <c r="G341" s="7"/>
      <c r="H341" s="7"/>
      <c r="I341" s="7"/>
      <c r="J341" s="7"/>
      <c r="K341" s="1"/>
      <c r="L341" s="17"/>
      <c r="M341" s="17"/>
      <c r="N341" s="188" t="s">
        <v>494</v>
      </c>
      <c r="O341" s="187">
        <v>0.71</v>
      </c>
      <c r="P341" s="187">
        <v>1.3</v>
      </c>
    </row>
    <row r="342" spans="1:24" s="187" customFormat="1" ht="356.4" hidden="1" customHeight="1" x14ac:dyDescent="0.35">
      <c r="A342" s="81"/>
      <c r="B342" s="197"/>
      <c r="C342" s="15"/>
      <c r="D342" s="15"/>
      <c r="E342" s="7"/>
      <c r="F342" s="7"/>
      <c r="G342" s="7"/>
      <c r="H342" s="7"/>
      <c r="I342" s="7"/>
      <c r="J342" s="7"/>
      <c r="K342" s="1"/>
      <c r="L342" s="17"/>
      <c r="M342" s="17"/>
      <c r="N342" s="188" t="s">
        <v>499</v>
      </c>
      <c r="O342" s="187">
        <v>1.31</v>
      </c>
      <c r="P342" s="187">
        <v>10.99</v>
      </c>
    </row>
    <row r="343" spans="1:24" s="187" customFormat="1" ht="403.25" hidden="1" customHeight="1" x14ac:dyDescent="0.35">
      <c r="A343" s="81"/>
      <c r="B343" s="197"/>
      <c r="C343" s="15"/>
      <c r="D343" s="15"/>
      <c r="E343" s="7"/>
      <c r="F343" s="7"/>
      <c r="G343" s="7"/>
      <c r="H343" s="7"/>
      <c r="I343" s="7"/>
      <c r="J343" s="7"/>
      <c r="K343" s="1"/>
      <c r="L343" s="17"/>
      <c r="M343" s="17"/>
      <c r="N343" s="188" t="s">
        <v>495</v>
      </c>
      <c r="O343" s="187">
        <v>11</v>
      </c>
      <c r="P343" s="187">
        <v>50</v>
      </c>
    </row>
    <row r="344" spans="1:24" s="187" customFormat="1" hidden="1" x14ac:dyDescent="0.35">
      <c r="A344" s="81"/>
      <c r="B344" s="197"/>
      <c r="C344" s="15"/>
      <c r="D344" s="15"/>
      <c r="E344" s="7"/>
      <c r="F344" s="7"/>
      <c r="G344" s="7"/>
      <c r="H344" s="7"/>
      <c r="I344" s="7"/>
      <c r="J344" s="7"/>
      <c r="K344" s="6"/>
      <c r="L344" s="17"/>
      <c r="M344" s="17"/>
      <c r="N344" s="187" t="s">
        <v>463</v>
      </c>
    </row>
    <row r="345" spans="1:24" s="187" customFormat="1" x14ac:dyDescent="0.35">
      <c r="A345" s="81" t="s">
        <v>256</v>
      </c>
      <c r="B345" s="197" t="s">
        <v>256</v>
      </c>
      <c r="C345" s="15"/>
      <c r="D345" s="15"/>
      <c r="E345" s="7"/>
      <c r="F345" s="7"/>
      <c r="G345" s="7"/>
      <c r="H345" s="7"/>
      <c r="I345" s="7"/>
      <c r="J345" s="7"/>
      <c r="K345" s="7"/>
      <c r="L345" s="17"/>
      <c r="M345" s="17"/>
    </row>
    <row r="346" spans="1:24" s="187" customFormat="1" hidden="1" x14ac:dyDescent="0.35">
      <c r="A346" s="81" t="s">
        <v>256</v>
      </c>
      <c r="B346" s="197"/>
      <c r="C346" s="15"/>
      <c r="D346" s="15"/>
      <c r="E346" s="16" t="str">
        <f>IF(AND(G336&gt;=0,G336&lt;=1.5),N347,IF(AND(G336&gt;=1.5,G336&lt;=50),N348,N349))</f>
        <v>Verify Data Entry</v>
      </c>
      <c r="F346" s="7"/>
      <c r="G346" s="7"/>
      <c r="H346" s="7"/>
      <c r="I346" s="7"/>
      <c r="J346" s="7"/>
      <c r="K346" s="7"/>
      <c r="L346" s="17"/>
      <c r="M346" s="17"/>
    </row>
    <row r="347" spans="1:24" s="187" customFormat="1" hidden="1" x14ac:dyDescent="0.35">
      <c r="A347" s="81" t="s">
        <v>256</v>
      </c>
      <c r="B347" s="197"/>
      <c r="C347" s="15"/>
      <c r="D347" s="15"/>
      <c r="E347" s="18">
        <f>IF(AND(E346=N347),X352,0)</f>
        <v>0</v>
      </c>
      <c r="F347" s="7" t="s">
        <v>109</v>
      </c>
      <c r="G347" s="4"/>
      <c r="H347" s="7"/>
      <c r="I347" s="7"/>
      <c r="J347" s="7"/>
      <c r="K347" s="7"/>
      <c r="L347" s="17"/>
      <c r="M347" s="17"/>
      <c r="N347" s="188" t="s">
        <v>391</v>
      </c>
    </row>
    <row r="348" spans="1:24" s="187" customFormat="1" hidden="1" x14ac:dyDescent="0.35">
      <c r="A348" s="81"/>
      <c r="B348" s="197"/>
      <c r="C348" s="15"/>
      <c r="D348" s="15"/>
      <c r="E348" s="7"/>
      <c r="F348" s="7"/>
      <c r="G348" s="7"/>
      <c r="H348" s="7"/>
      <c r="I348" s="7"/>
      <c r="J348" s="7"/>
      <c r="K348" s="7"/>
      <c r="L348" s="17"/>
      <c r="M348" s="17"/>
      <c r="N348" s="188" t="s">
        <v>108</v>
      </c>
    </row>
    <row r="349" spans="1:24" s="187" customFormat="1" hidden="1" x14ac:dyDescent="0.35">
      <c r="A349" s="81" t="s">
        <v>256</v>
      </c>
      <c r="B349" s="197"/>
      <c r="C349" s="15"/>
      <c r="D349" s="15"/>
      <c r="E349" s="16" t="s">
        <v>110</v>
      </c>
      <c r="F349" s="7"/>
      <c r="G349" s="7"/>
      <c r="H349" s="7"/>
      <c r="I349" s="7"/>
      <c r="J349" s="7"/>
      <c r="K349" s="7"/>
      <c r="L349" s="17"/>
      <c r="M349" s="17"/>
      <c r="N349" s="188" t="s">
        <v>6</v>
      </c>
    </row>
    <row r="350" spans="1:24" s="187" customFormat="1" hidden="1" x14ac:dyDescent="0.35">
      <c r="A350" s="81"/>
      <c r="B350" s="197"/>
      <c r="C350" s="15"/>
      <c r="D350" s="15"/>
      <c r="E350" s="7"/>
      <c r="F350" s="7"/>
      <c r="G350" s="7"/>
      <c r="H350" s="7"/>
      <c r="I350" s="7"/>
      <c r="J350" s="7"/>
      <c r="K350" s="7"/>
      <c r="L350" s="17"/>
      <c r="M350" s="17"/>
      <c r="N350" s="188"/>
    </row>
    <row r="351" spans="1:24" s="187" customFormat="1" hidden="1" x14ac:dyDescent="0.35">
      <c r="A351" s="84"/>
      <c r="B351" s="197"/>
      <c r="C351" s="15"/>
      <c r="D351" s="15"/>
      <c r="E351" s="7"/>
      <c r="F351" s="7"/>
      <c r="G351" s="7"/>
      <c r="H351" s="7"/>
      <c r="I351" s="7"/>
      <c r="J351" s="7"/>
      <c r="K351" s="7"/>
      <c r="L351" s="17"/>
      <c r="M351" s="17"/>
      <c r="O351" s="189" t="s">
        <v>18</v>
      </c>
      <c r="P351" s="189" t="s">
        <v>19</v>
      </c>
      <c r="Q351" s="189" t="s">
        <v>20</v>
      </c>
      <c r="R351" s="189" t="s">
        <v>21</v>
      </c>
      <c r="S351" s="189" t="s">
        <v>22</v>
      </c>
      <c r="T351" s="189"/>
      <c r="U351" s="189" t="s">
        <v>23</v>
      </c>
      <c r="V351" s="189" t="s">
        <v>24</v>
      </c>
      <c r="W351" s="189" t="s">
        <v>25</v>
      </c>
      <c r="X351" s="189" t="s">
        <v>26</v>
      </c>
    </row>
    <row r="352" spans="1:24" s="187" customFormat="1" hidden="1" x14ac:dyDescent="0.35">
      <c r="A352" s="82" t="s">
        <v>256</v>
      </c>
      <c r="B352" s="197"/>
      <c r="C352" s="15"/>
      <c r="D352" s="15"/>
      <c r="E352" s="7"/>
      <c r="F352" s="7"/>
      <c r="G352" s="7"/>
      <c r="H352" s="7"/>
      <c r="I352" s="7"/>
      <c r="J352" s="7"/>
      <c r="K352" s="7"/>
      <c r="L352" s="17"/>
      <c r="M352" s="17"/>
      <c r="O352" s="189">
        <v>0</v>
      </c>
      <c r="P352" s="189" t="str">
        <f>G336</f>
        <v>Enter Data</v>
      </c>
      <c r="Q352" s="189">
        <v>0.01</v>
      </c>
      <c r="R352" s="189" t="e">
        <f>Q352-P352</f>
        <v>#VALUE!</v>
      </c>
      <c r="S352" s="189" t="e">
        <f>R352*$G$7/O352*1</f>
        <v>#VALUE!</v>
      </c>
      <c r="T352" s="189"/>
      <c r="U352" s="189">
        <v>0.01</v>
      </c>
      <c r="V352" s="189" t="e">
        <f>R352/U352</f>
        <v>#VALUE!</v>
      </c>
      <c r="W352" s="189" t="e">
        <f>ROUNDUP(V352,0)</f>
        <v>#VALUE!</v>
      </c>
      <c r="X352" s="191" t="e">
        <f>S352/W352</f>
        <v>#VALUE!</v>
      </c>
    </row>
    <row r="353" spans="1:24" s="187" customFormat="1" x14ac:dyDescent="0.35">
      <c r="A353" s="81" t="s">
        <v>256</v>
      </c>
      <c r="B353" s="197" t="s">
        <v>256</v>
      </c>
      <c r="C353" s="15"/>
      <c r="D353" s="15"/>
      <c r="E353" s="16" t="str">
        <f>IF(AND(G336&gt;=0,G336&lt;=0.7),N354,IF(AND(G336&gt;=0.7,G336&lt;=50),N355,N356))</f>
        <v>Verify Data Entry</v>
      </c>
      <c r="F353" s="7"/>
      <c r="G353" s="7"/>
      <c r="H353" s="7"/>
      <c r="I353" s="7"/>
      <c r="J353" s="7"/>
      <c r="K353" s="7"/>
      <c r="L353" s="17"/>
      <c r="M353" s="17"/>
      <c r="O353" s="189"/>
      <c r="P353" s="189"/>
      <c r="Q353" s="189"/>
      <c r="R353" s="189"/>
      <c r="S353" s="189"/>
      <c r="T353" s="189"/>
      <c r="U353" s="189"/>
      <c r="V353" s="189"/>
      <c r="W353" s="189"/>
      <c r="X353" s="189"/>
    </row>
    <row r="354" spans="1:24" s="187" customFormat="1" x14ac:dyDescent="0.35">
      <c r="A354" s="81" t="s">
        <v>256</v>
      </c>
      <c r="B354" s="197" t="s">
        <v>256</v>
      </c>
      <c r="C354" s="15"/>
      <c r="D354" s="15"/>
      <c r="E354" s="18">
        <f>IF(AND(E353=N354),X359,0)</f>
        <v>0</v>
      </c>
      <c r="F354" s="7" t="s">
        <v>109</v>
      </c>
      <c r="G354" s="4"/>
      <c r="H354" s="7"/>
      <c r="I354" s="7"/>
      <c r="J354" s="7"/>
      <c r="K354" s="7"/>
      <c r="L354" s="17"/>
      <c r="M354" s="17"/>
      <c r="N354" s="188" t="s">
        <v>500</v>
      </c>
      <c r="O354" s="189"/>
      <c r="P354" s="189"/>
      <c r="Q354" s="189"/>
      <c r="R354" s="189"/>
      <c r="S354" s="189"/>
      <c r="T354" s="189"/>
      <c r="U354" s="189"/>
      <c r="V354" s="189"/>
      <c r="W354" s="189"/>
      <c r="X354" s="189"/>
    </row>
    <row r="355" spans="1:24" s="187" customFormat="1" hidden="1" x14ac:dyDescent="0.35">
      <c r="A355" s="81"/>
      <c r="B355" s="197"/>
      <c r="C355" s="15"/>
      <c r="D355" s="15"/>
      <c r="E355" s="7"/>
      <c r="F355" s="7"/>
      <c r="G355" s="7"/>
      <c r="H355" s="7"/>
      <c r="I355" s="7"/>
      <c r="J355" s="7"/>
      <c r="K355" s="7"/>
      <c r="L355" s="17"/>
      <c r="M355" s="17"/>
      <c r="N355" s="188" t="s">
        <v>108</v>
      </c>
      <c r="O355" s="189"/>
      <c r="P355" s="189"/>
      <c r="Q355" s="189"/>
      <c r="R355" s="189"/>
      <c r="S355" s="189"/>
      <c r="T355" s="189"/>
      <c r="U355" s="189"/>
      <c r="V355" s="189"/>
      <c r="W355" s="189"/>
      <c r="X355" s="189"/>
    </row>
    <row r="356" spans="1:24" s="187" customFormat="1" hidden="1" x14ac:dyDescent="0.35">
      <c r="A356" s="81"/>
      <c r="B356" s="197"/>
      <c r="C356" s="15"/>
      <c r="D356" s="15"/>
      <c r="E356" s="16"/>
      <c r="F356" s="7"/>
      <c r="G356" s="7"/>
      <c r="H356" s="7"/>
      <c r="I356" s="7"/>
      <c r="J356" s="7"/>
      <c r="K356" s="7"/>
      <c r="L356" s="17"/>
      <c r="M356" s="17"/>
      <c r="N356" s="188" t="s">
        <v>6</v>
      </c>
      <c r="O356" s="189"/>
      <c r="P356" s="189"/>
      <c r="Q356" s="189"/>
      <c r="R356" s="189"/>
      <c r="S356" s="189"/>
      <c r="T356" s="189"/>
      <c r="U356" s="189"/>
      <c r="V356" s="189"/>
      <c r="W356" s="189"/>
      <c r="X356" s="189"/>
    </row>
    <row r="357" spans="1:24" s="187" customFormat="1" hidden="1" x14ac:dyDescent="0.35">
      <c r="A357" s="81"/>
      <c r="B357" s="197"/>
      <c r="C357" s="15"/>
      <c r="D357" s="15"/>
      <c r="E357" s="7"/>
      <c r="F357" s="7"/>
      <c r="G357" s="7"/>
      <c r="H357" s="7"/>
      <c r="I357" s="7"/>
      <c r="J357" s="7"/>
      <c r="K357" s="7"/>
      <c r="L357" s="17"/>
      <c r="M357" s="17"/>
      <c r="N357" s="188"/>
      <c r="O357" s="189"/>
      <c r="P357" s="189"/>
      <c r="Q357" s="189"/>
      <c r="R357" s="189"/>
      <c r="S357" s="189"/>
      <c r="T357" s="189"/>
      <c r="U357" s="189"/>
      <c r="V357" s="189"/>
      <c r="W357" s="189"/>
      <c r="X357" s="189"/>
    </row>
    <row r="358" spans="1:24" s="187" customFormat="1" hidden="1" x14ac:dyDescent="0.35">
      <c r="A358" s="84"/>
      <c r="B358" s="197"/>
      <c r="C358" s="15"/>
      <c r="D358" s="15"/>
      <c r="E358" s="7"/>
      <c r="F358" s="7"/>
      <c r="G358" s="7"/>
      <c r="H358" s="7"/>
      <c r="I358" s="7"/>
      <c r="J358" s="7"/>
      <c r="K358" s="7"/>
      <c r="L358" s="17"/>
      <c r="M358" s="17"/>
      <c r="O358" s="189" t="s">
        <v>18</v>
      </c>
      <c r="P358" s="189" t="s">
        <v>19</v>
      </c>
      <c r="Q358" s="189" t="s">
        <v>20</v>
      </c>
      <c r="R358" s="189" t="s">
        <v>21</v>
      </c>
      <c r="S358" s="189" t="s">
        <v>22</v>
      </c>
      <c r="T358" s="189"/>
      <c r="U358" s="189" t="s">
        <v>23</v>
      </c>
      <c r="V358" s="189" t="s">
        <v>24</v>
      </c>
      <c r="W358" s="189" t="s">
        <v>25</v>
      </c>
      <c r="X358" s="189" t="s">
        <v>26</v>
      </c>
    </row>
    <row r="359" spans="1:24" s="187" customFormat="1" hidden="1" x14ac:dyDescent="0.35">
      <c r="A359" s="82"/>
      <c r="B359" s="197"/>
      <c r="C359" s="15"/>
      <c r="D359" s="15"/>
      <c r="E359" s="7"/>
      <c r="F359" s="7"/>
      <c r="G359" s="7"/>
      <c r="H359" s="7"/>
      <c r="I359" s="7"/>
      <c r="J359" s="7"/>
      <c r="K359" s="7"/>
      <c r="L359" s="17"/>
      <c r="M359" s="17"/>
      <c r="O359" s="189">
        <v>1.8919999999999999</v>
      </c>
      <c r="P359" s="189">
        <f>G343</f>
        <v>0</v>
      </c>
      <c r="Q359" s="189">
        <v>5.0000000000000001E-3</v>
      </c>
      <c r="R359" s="189">
        <f>Q359-P359</f>
        <v>5.0000000000000001E-3</v>
      </c>
      <c r="S359" s="189" t="e">
        <f>R359*$G$7/O359*1</f>
        <v>#VALUE!</v>
      </c>
      <c r="T359" s="189"/>
      <c r="U359" s="189">
        <v>5.0000000000000001E-3</v>
      </c>
      <c r="V359" s="189">
        <f>R359/U359</f>
        <v>1</v>
      </c>
      <c r="W359" s="189">
        <f>ROUNDUP(V359,0)</f>
        <v>1</v>
      </c>
      <c r="X359" s="191" t="e">
        <f>S359/W359</f>
        <v>#VALUE!</v>
      </c>
    </row>
    <row r="360" spans="1:24" s="187" customFormat="1" hidden="1" x14ac:dyDescent="0.35">
      <c r="A360" s="81"/>
      <c r="B360" s="197"/>
      <c r="C360" s="15"/>
      <c r="D360" s="15"/>
      <c r="E360" s="7"/>
      <c r="F360" s="7"/>
      <c r="G360" s="7"/>
      <c r="H360" s="7"/>
      <c r="I360" s="7"/>
      <c r="J360" s="7"/>
      <c r="K360" s="7"/>
      <c r="L360" s="17"/>
      <c r="M360" s="17"/>
    </row>
    <row r="361" spans="1:24" s="187" customFormat="1" hidden="1" x14ac:dyDescent="0.35">
      <c r="A361" s="82"/>
      <c r="B361" s="197"/>
      <c r="C361" s="15"/>
      <c r="D361" s="15"/>
      <c r="E361" s="7"/>
      <c r="F361" s="7"/>
      <c r="G361" s="7"/>
      <c r="H361" s="7"/>
      <c r="I361" s="7"/>
      <c r="J361" s="7"/>
      <c r="K361" s="7"/>
      <c r="L361" s="17"/>
      <c r="M361" s="17"/>
    </row>
    <row r="362" spans="1:24" s="187" customFormat="1" hidden="1" x14ac:dyDescent="0.35">
      <c r="A362" s="82"/>
      <c r="B362" s="197"/>
      <c r="C362" s="15"/>
      <c r="D362" s="15"/>
      <c r="E362" s="7"/>
      <c r="F362" s="7"/>
      <c r="G362" s="7"/>
      <c r="H362" s="7"/>
      <c r="I362" s="7"/>
      <c r="J362" s="7"/>
      <c r="K362" s="7"/>
      <c r="L362" s="17"/>
      <c r="M362" s="17"/>
    </row>
    <row r="363" spans="1:24" s="187" customFormat="1" hidden="1" x14ac:dyDescent="0.35">
      <c r="A363" s="82"/>
      <c r="B363" s="197"/>
      <c r="C363" s="15"/>
      <c r="D363" s="15"/>
      <c r="E363" s="7"/>
      <c r="F363" s="7"/>
      <c r="G363" s="7"/>
      <c r="H363" s="7"/>
      <c r="I363" s="7"/>
      <c r="J363" s="7"/>
      <c r="K363" s="7"/>
      <c r="L363" s="17"/>
      <c r="M363" s="17"/>
    </row>
    <row r="364" spans="1:24" s="187" customFormat="1" ht="15" thickBot="1" x14ac:dyDescent="0.4">
      <c r="A364" s="82" t="s">
        <v>256</v>
      </c>
      <c r="B364" s="197" t="s">
        <v>256</v>
      </c>
      <c r="C364" s="15"/>
      <c r="D364" s="19"/>
      <c r="E364" s="20"/>
      <c r="F364" s="20"/>
      <c r="G364" s="20"/>
      <c r="H364" s="20"/>
      <c r="I364" s="20"/>
      <c r="J364" s="20"/>
      <c r="K364" s="20"/>
      <c r="L364" s="21"/>
      <c r="M364" s="17"/>
    </row>
    <row r="365" spans="1:24" s="187" customFormat="1" ht="15" thickBot="1" x14ac:dyDescent="0.4">
      <c r="A365" s="81" t="s">
        <v>256</v>
      </c>
      <c r="B365" s="197" t="s">
        <v>256</v>
      </c>
      <c r="C365" s="15"/>
      <c r="D365" s="7"/>
      <c r="E365" s="7"/>
      <c r="F365" s="7"/>
      <c r="G365" s="7"/>
      <c r="H365" s="7"/>
      <c r="I365" s="7"/>
      <c r="J365" s="7"/>
      <c r="K365" s="7"/>
      <c r="L365" s="7"/>
      <c r="M365" s="17"/>
    </row>
    <row r="366" spans="1:24" ht="8.4" customHeight="1" thickBot="1" x14ac:dyDescent="0.4">
      <c r="A366" s="81" t="s">
        <v>256</v>
      </c>
      <c r="B366" s="197" t="s">
        <v>256</v>
      </c>
      <c r="C366" s="15"/>
      <c r="D366" s="12"/>
      <c r="E366" s="13"/>
      <c r="F366" s="13"/>
      <c r="G366" s="13"/>
      <c r="H366" s="13"/>
      <c r="I366" s="13"/>
      <c r="J366" s="13"/>
      <c r="K366" s="13"/>
      <c r="L366" s="14"/>
      <c r="M366" s="17"/>
    </row>
    <row r="367" spans="1:24" ht="19" thickBot="1" x14ac:dyDescent="0.5">
      <c r="A367" s="81" t="s">
        <v>256</v>
      </c>
      <c r="B367" s="197" t="s">
        <v>256</v>
      </c>
      <c r="C367" s="15"/>
      <c r="D367" s="15"/>
      <c r="E367" s="24" t="s">
        <v>78</v>
      </c>
      <c r="F367" s="7"/>
      <c r="G367" s="32" t="s">
        <v>251</v>
      </c>
      <c r="H367" s="25" t="s">
        <v>79</v>
      </c>
      <c r="I367" s="7"/>
      <c r="J367" s="7"/>
      <c r="K367" s="16" t="s">
        <v>10</v>
      </c>
      <c r="L367" s="17"/>
      <c r="M367" s="17"/>
    </row>
    <row r="368" spans="1:24" ht="140.4" customHeight="1" thickBot="1" x14ac:dyDescent="0.4">
      <c r="A368" s="81" t="s">
        <v>256</v>
      </c>
      <c r="B368" s="197" t="s">
        <v>256</v>
      </c>
      <c r="C368" s="15"/>
      <c r="D368" s="15"/>
      <c r="E368" s="7"/>
      <c r="F368" s="7"/>
      <c r="G368" s="7"/>
      <c r="H368" s="7"/>
      <c r="I368" s="7"/>
      <c r="J368" s="7"/>
      <c r="K368" s="2" t="str">
        <f>IF(AND(G367&gt;=O369,G367&lt;=P369),N369,IF(AND(G367&gt;=O370,G367&lt;=P370),N370,IF(AND(G367&gt;=O371,G367&lt;=P371),N371,IF(AND(G367&gt;=O372,G367&lt;=P372),N372,IF(AND(G367&gt;=O373,G367&lt;=P373),N373,IF(AND(G367&gt;=O374,G367&lt;=P374),N374,IF(AND(G367&gt;=O375,G367&lt;=P375),N375,N376)))))))</f>
        <v xml:space="preserve">Verify Data Entry - Enter 0 for N.N </v>
      </c>
      <c r="L368" s="17"/>
      <c r="M368" s="17"/>
      <c r="O368" s="187" t="s">
        <v>0</v>
      </c>
      <c r="P368" s="187" t="s">
        <v>1</v>
      </c>
    </row>
    <row r="369" spans="1:24" ht="87" hidden="1" x14ac:dyDescent="0.35">
      <c r="A369" s="81"/>
      <c r="B369" s="197"/>
      <c r="C369" s="15"/>
      <c r="D369" s="15"/>
      <c r="E369" s="7"/>
      <c r="F369" s="7"/>
      <c r="G369" s="7"/>
      <c r="H369" s="7"/>
      <c r="I369" s="7"/>
      <c r="J369" s="7"/>
      <c r="K369" s="1"/>
      <c r="L369" s="17"/>
      <c r="M369" s="17"/>
      <c r="N369" s="188" t="s">
        <v>80</v>
      </c>
      <c r="O369" s="187">
        <v>0</v>
      </c>
      <c r="P369" s="187">
        <v>50</v>
      </c>
    </row>
    <row r="370" spans="1:24" ht="87" hidden="1" x14ac:dyDescent="0.35">
      <c r="A370" s="81"/>
      <c r="B370" s="197"/>
      <c r="C370" s="15"/>
      <c r="D370" s="15"/>
      <c r="E370" s="7"/>
      <c r="F370" s="7"/>
      <c r="G370" s="7"/>
      <c r="H370" s="7"/>
      <c r="I370" s="7"/>
      <c r="J370" s="7"/>
      <c r="K370" s="1"/>
      <c r="L370" s="17"/>
      <c r="M370" s="17"/>
      <c r="N370" s="188" t="s">
        <v>82</v>
      </c>
      <c r="O370" s="187">
        <v>50</v>
      </c>
      <c r="P370" s="187">
        <v>80</v>
      </c>
    </row>
    <row r="371" spans="1:24" ht="72.5" hidden="1" x14ac:dyDescent="0.35">
      <c r="A371" s="81"/>
      <c r="B371" s="197"/>
      <c r="C371" s="15"/>
      <c r="D371" s="15"/>
      <c r="E371" s="7"/>
      <c r="F371" s="7"/>
      <c r="G371" s="7"/>
      <c r="H371" s="7"/>
      <c r="I371" s="7"/>
      <c r="J371" s="7"/>
      <c r="K371" s="1"/>
      <c r="L371" s="17"/>
      <c r="M371" s="17"/>
      <c r="N371" s="188" t="s">
        <v>81</v>
      </c>
      <c r="O371" s="187">
        <v>80</v>
      </c>
      <c r="P371" s="187">
        <v>100</v>
      </c>
    </row>
    <row r="372" spans="1:24" hidden="1" x14ac:dyDescent="0.35">
      <c r="A372" s="81"/>
      <c r="B372" s="197"/>
      <c r="C372" s="15"/>
      <c r="D372" s="15"/>
      <c r="E372" s="7"/>
      <c r="F372" s="7"/>
      <c r="G372" s="7"/>
      <c r="H372" s="7"/>
      <c r="I372" s="7"/>
      <c r="J372" s="7"/>
      <c r="K372" s="1"/>
      <c r="L372" s="17"/>
      <c r="M372" s="17"/>
      <c r="N372" s="188" t="s">
        <v>31</v>
      </c>
      <c r="O372" s="187">
        <v>100</v>
      </c>
      <c r="P372" s="187">
        <v>200</v>
      </c>
    </row>
    <row r="373" spans="1:24" ht="145" hidden="1" x14ac:dyDescent="0.35">
      <c r="A373" s="81"/>
      <c r="B373" s="197"/>
      <c r="C373" s="15"/>
      <c r="D373" s="15"/>
      <c r="E373" s="7"/>
      <c r="F373" s="7"/>
      <c r="G373" s="7"/>
      <c r="H373" s="7"/>
      <c r="I373" s="7"/>
      <c r="J373" s="7"/>
      <c r="K373" s="1"/>
      <c r="L373" s="17"/>
      <c r="M373" s="17"/>
      <c r="N373" s="188" t="s">
        <v>150</v>
      </c>
      <c r="O373" s="187">
        <v>200</v>
      </c>
      <c r="P373" s="187">
        <v>600</v>
      </c>
    </row>
    <row r="374" spans="1:24" ht="130.5" hidden="1" x14ac:dyDescent="0.35">
      <c r="A374" s="81"/>
      <c r="B374" s="197"/>
      <c r="C374" s="15"/>
      <c r="D374" s="15"/>
      <c r="E374" s="7"/>
      <c r="F374" s="7"/>
      <c r="G374" s="7"/>
      <c r="H374" s="7"/>
      <c r="I374" s="7"/>
      <c r="J374" s="7"/>
      <c r="K374" s="1"/>
      <c r="L374" s="17"/>
      <c r="M374" s="17"/>
      <c r="N374" s="188" t="s">
        <v>83</v>
      </c>
      <c r="O374" s="187">
        <v>600</v>
      </c>
      <c r="P374" s="187">
        <v>1500</v>
      </c>
    </row>
    <row r="375" spans="1:24" ht="101.5" hidden="1" x14ac:dyDescent="0.35">
      <c r="A375" s="81"/>
      <c r="B375" s="197"/>
      <c r="C375" s="15"/>
      <c r="D375" s="15"/>
      <c r="E375" s="7"/>
      <c r="F375" s="7"/>
      <c r="G375" s="7"/>
      <c r="H375" s="7"/>
      <c r="I375" s="7"/>
      <c r="J375" s="7"/>
      <c r="K375" s="1"/>
      <c r="L375" s="17"/>
      <c r="M375" s="17"/>
      <c r="N375" s="188" t="s">
        <v>437</v>
      </c>
      <c r="O375" s="187">
        <v>1500</v>
      </c>
      <c r="P375" s="187">
        <v>3500</v>
      </c>
    </row>
    <row r="376" spans="1:24" s="187" customFormat="1" hidden="1" x14ac:dyDescent="0.35">
      <c r="A376" s="81"/>
      <c r="B376" s="197"/>
      <c r="C376" s="15"/>
      <c r="D376" s="15"/>
      <c r="E376" s="7"/>
      <c r="F376" s="7"/>
      <c r="G376" s="7"/>
      <c r="H376" s="7"/>
      <c r="I376" s="7"/>
      <c r="J376" s="7"/>
      <c r="K376" s="6"/>
      <c r="L376" s="17"/>
      <c r="M376" s="17"/>
      <c r="N376" s="187" t="s">
        <v>463</v>
      </c>
    </row>
    <row r="377" spans="1:24" s="187" customFormat="1" hidden="1" x14ac:dyDescent="0.35">
      <c r="A377" s="81"/>
      <c r="B377" s="197"/>
      <c r="C377" s="15"/>
      <c r="D377" s="15"/>
      <c r="E377" s="7"/>
      <c r="F377" s="7"/>
      <c r="G377" s="7"/>
      <c r="H377" s="7"/>
      <c r="I377" s="7"/>
      <c r="J377" s="7"/>
      <c r="K377" s="7"/>
      <c r="L377" s="17"/>
      <c r="M377" s="17"/>
    </row>
    <row r="378" spans="1:24" s="187" customFormat="1" ht="15" thickBot="1" x14ac:dyDescent="0.4">
      <c r="A378" s="82" t="s">
        <v>256</v>
      </c>
      <c r="B378" s="197" t="s">
        <v>256</v>
      </c>
      <c r="C378" s="15"/>
      <c r="D378" s="19"/>
      <c r="E378" s="20"/>
      <c r="F378" s="20"/>
      <c r="G378" s="20"/>
      <c r="H378" s="20"/>
      <c r="I378" s="20"/>
      <c r="J378" s="20"/>
      <c r="K378" s="20"/>
      <c r="L378" s="21"/>
      <c r="M378" s="17"/>
      <c r="O378" s="189"/>
      <c r="P378" s="189"/>
      <c r="Q378" s="189"/>
      <c r="R378" s="189"/>
      <c r="S378" s="189"/>
      <c r="T378" s="189"/>
      <c r="U378" s="189"/>
      <c r="X378" s="190"/>
    </row>
    <row r="379" spans="1:24" s="187" customFormat="1" ht="15" thickBot="1" x14ac:dyDescent="0.4">
      <c r="A379" s="81" t="s">
        <v>256</v>
      </c>
      <c r="B379" s="197" t="s">
        <v>256</v>
      </c>
      <c r="C379" s="15"/>
      <c r="D379" s="7"/>
      <c r="E379" s="7"/>
      <c r="F379" s="7"/>
      <c r="G379" s="7"/>
      <c r="H379" s="7"/>
      <c r="I379" s="7"/>
      <c r="J379" s="7"/>
      <c r="K379" s="7"/>
      <c r="L379" s="7"/>
      <c r="M379" s="17"/>
    </row>
    <row r="380" spans="1:24" s="187" customFormat="1" ht="8.4" customHeight="1" thickBot="1" x14ac:dyDescent="0.4">
      <c r="A380" s="81" t="s">
        <v>256</v>
      </c>
      <c r="B380" s="197" t="s">
        <v>256</v>
      </c>
      <c r="C380" s="15"/>
      <c r="D380" s="12"/>
      <c r="E380" s="13"/>
      <c r="F380" s="13"/>
      <c r="G380" s="13"/>
      <c r="H380" s="13"/>
      <c r="I380" s="13"/>
      <c r="J380" s="13"/>
      <c r="K380" s="13"/>
      <c r="L380" s="14"/>
      <c r="M380" s="17"/>
    </row>
    <row r="381" spans="1:24" s="187" customFormat="1" ht="19" thickBot="1" x14ac:dyDescent="0.5">
      <c r="A381" s="81" t="s">
        <v>256</v>
      </c>
      <c r="B381" s="197" t="s">
        <v>256</v>
      </c>
      <c r="C381" s="15"/>
      <c r="D381" s="15"/>
      <c r="E381" s="24" t="s">
        <v>107</v>
      </c>
      <c r="F381" s="7"/>
      <c r="G381" s="32" t="s">
        <v>251</v>
      </c>
      <c r="H381" s="25" t="s">
        <v>79</v>
      </c>
      <c r="I381" s="7"/>
      <c r="J381" s="7"/>
      <c r="K381" s="16" t="s">
        <v>10</v>
      </c>
      <c r="L381" s="17"/>
      <c r="M381" s="17"/>
    </row>
    <row r="382" spans="1:24" s="187" customFormat="1" ht="404.4" customHeight="1" thickBot="1" x14ac:dyDescent="0.4">
      <c r="A382" s="81" t="s">
        <v>256</v>
      </c>
      <c r="B382" s="197" t="s">
        <v>256</v>
      </c>
      <c r="C382" s="15"/>
      <c r="D382" s="15"/>
      <c r="E382" s="7"/>
      <c r="F382" s="7"/>
      <c r="G382" s="7"/>
      <c r="H382" s="7"/>
      <c r="I382" s="7"/>
      <c r="J382" s="7"/>
      <c r="K382" s="2" t="str">
        <f>IF(AND(G381&gt;=O383,G381&lt;=P383),N383,IF(AND(G381&gt;=O384,G381&lt;=P384),N384,IF(AND(G381&gt;=O385,G381&lt;=P385),N385,IF(AND(G381&gt;=O386,G381&lt;=P386),N386,IF(AND(G381&gt;=O387,G381&lt;=P387),N387,IF(AND(G381&gt;=O388,G381&lt;=P388),N388,N389))))))</f>
        <v xml:space="preserve">Verify Data Entry - Enter 0 for N.N </v>
      </c>
      <c r="L382" s="17"/>
      <c r="M382" s="17"/>
      <c r="O382" s="187" t="s">
        <v>0</v>
      </c>
      <c r="P382" s="187" t="s">
        <v>1</v>
      </c>
    </row>
    <row r="383" spans="1:24" s="187" customFormat="1" ht="409.25" hidden="1" customHeight="1" x14ac:dyDescent="0.35">
      <c r="A383" s="81"/>
      <c r="B383" s="197"/>
      <c r="C383" s="15"/>
      <c r="D383" s="15"/>
      <c r="E383" s="7"/>
      <c r="F383" s="7"/>
      <c r="G383" s="7"/>
      <c r="H383" s="7"/>
      <c r="I383" s="7"/>
      <c r="J383" s="7"/>
      <c r="K383" s="1"/>
      <c r="L383" s="17"/>
      <c r="M383" s="17"/>
      <c r="N383" s="188" t="s">
        <v>501</v>
      </c>
      <c r="O383" s="187">
        <v>0</v>
      </c>
      <c r="P383" s="187">
        <v>0.02</v>
      </c>
    </row>
    <row r="384" spans="1:24" s="187" customFormat="1" ht="409.25" hidden="1" customHeight="1" x14ac:dyDescent="0.35">
      <c r="A384" s="81"/>
      <c r="B384" s="197"/>
      <c r="C384" s="15"/>
      <c r="D384" s="15"/>
      <c r="E384" s="7"/>
      <c r="F384" s="7"/>
      <c r="G384" s="7"/>
      <c r="H384" s="7"/>
      <c r="I384" s="7"/>
      <c r="J384" s="7"/>
      <c r="K384" s="1"/>
      <c r="L384" s="17"/>
      <c r="M384" s="17"/>
      <c r="N384" s="188" t="s">
        <v>502</v>
      </c>
      <c r="O384" s="187">
        <v>0.03</v>
      </c>
      <c r="P384" s="187">
        <v>0.25</v>
      </c>
    </row>
    <row r="385" spans="1:24" s="187" customFormat="1" ht="345" hidden="1" customHeight="1" x14ac:dyDescent="0.35">
      <c r="A385" s="81"/>
      <c r="B385" s="197"/>
      <c r="C385" s="15"/>
      <c r="D385" s="15"/>
      <c r="E385" s="7"/>
      <c r="F385" s="7"/>
      <c r="G385" s="7"/>
      <c r="H385" s="7"/>
      <c r="I385" s="7"/>
      <c r="J385" s="7"/>
      <c r="K385" s="1"/>
      <c r="L385" s="17"/>
      <c r="M385" s="17"/>
      <c r="N385" s="188" t="s">
        <v>503</v>
      </c>
      <c r="O385" s="187">
        <v>0.26</v>
      </c>
      <c r="P385" s="187">
        <v>0.6</v>
      </c>
    </row>
    <row r="386" spans="1:24" s="187" customFormat="1" ht="407.4" hidden="1" customHeight="1" x14ac:dyDescent="0.35">
      <c r="A386" s="81"/>
      <c r="B386" s="197"/>
      <c r="C386" s="15"/>
      <c r="D386" s="15"/>
      <c r="E386" s="7"/>
      <c r="F386" s="7"/>
      <c r="G386" s="7"/>
      <c r="H386" s="7"/>
      <c r="I386" s="7"/>
      <c r="J386" s="7"/>
      <c r="K386" s="1"/>
      <c r="L386" s="17"/>
      <c r="M386" s="17"/>
      <c r="N386" s="188" t="s">
        <v>504</v>
      </c>
      <c r="O386" s="187">
        <v>0.61</v>
      </c>
      <c r="P386" s="187">
        <v>1.2</v>
      </c>
    </row>
    <row r="387" spans="1:24" s="187" customFormat="1" ht="392.4" hidden="1" customHeight="1" x14ac:dyDescent="0.35">
      <c r="A387" s="81"/>
      <c r="B387" s="197"/>
      <c r="C387" s="15"/>
      <c r="D387" s="15"/>
      <c r="E387" s="7"/>
      <c r="F387" s="7"/>
      <c r="G387" s="7"/>
      <c r="H387" s="7"/>
      <c r="I387" s="7"/>
      <c r="J387" s="7"/>
      <c r="K387" s="1"/>
      <c r="L387" s="17"/>
      <c r="M387" s="17"/>
      <c r="N387" s="188" t="s">
        <v>505</v>
      </c>
      <c r="O387" s="187">
        <v>1.21</v>
      </c>
      <c r="P387" s="187">
        <v>5</v>
      </c>
    </row>
    <row r="388" spans="1:24" s="187" customFormat="1" ht="409.6" hidden="1" customHeight="1" x14ac:dyDescent="0.35">
      <c r="A388" s="81"/>
      <c r="B388" s="197"/>
      <c r="C388" s="15"/>
      <c r="D388" s="15"/>
      <c r="E388" s="7"/>
      <c r="F388" s="7"/>
      <c r="G388" s="7"/>
      <c r="H388" s="7"/>
      <c r="I388" s="7"/>
      <c r="J388" s="7"/>
      <c r="K388" s="1"/>
      <c r="L388" s="17"/>
      <c r="M388" s="17"/>
      <c r="N388" s="188" t="s">
        <v>544</v>
      </c>
      <c r="O388" s="187">
        <v>5.01</v>
      </c>
      <c r="P388" s="187">
        <v>50</v>
      </c>
    </row>
    <row r="389" spans="1:24" s="187" customFormat="1" hidden="1" x14ac:dyDescent="0.35">
      <c r="A389" s="81"/>
      <c r="B389" s="197"/>
      <c r="C389" s="15"/>
      <c r="D389" s="15"/>
      <c r="E389" s="7"/>
      <c r="F389" s="7"/>
      <c r="G389" s="7"/>
      <c r="H389" s="7"/>
      <c r="I389" s="7"/>
      <c r="J389" s="7"/>
      <c r="K389" s="6"/>
      <c r="L389" s="17"/>
      <c r="M389" s="17"/>
      <c r="N389" s="187" t="s">
        <v>463</v>
      </c>
    </row>
    <row r="390" spans="1:24" s="187" customFormat="1" x14ac:dyDescent="0.35">
      <c r="A390" s="81" t="s">
        <v>256</v>
      </c>
      <c r="B390" s="197" t="s">
        <v>256</v>
      </c>
      <c r="C390" s="15"/>
      <c r="D390" s="15"/>
      <c r="E390" s="7"/>
      <c r="F390" s="7"/>
      <c r="G390" s="7"/>
      <c r="H390" s="7"/>
      <c r="I390" s="7"/>
      <c r="J390" s="7"/>
      <c r="K390" s="7"/>
      <c r="L390" s="17"/>
      <c r="M390" s="17"/>
    </row>
    <row r="391" spans="1:24" s="187" customFormat="1" x14ac:dyDescent="0.35">
      <c r="A391" s="81" t="s">
        <v>256</v>
      </c>
      <c r="B391" s="197" t="s">
        <v>256</v>
      </c>
      <c r="C391" s="15"/>
      <c r="D391" s="15"/>
      <c r="E391" s="16" t="str">
        <f>IF(AND(G381&gt;=0,G381&lt;=0.61),N392,IF(AND(G381&gt;=0.61,G381&lt;=50),N393,N394))</f>
        <v>Verify Data Entry</v>
      </c>
      <c r="F391" s="7"/>
      <c r="G391" s="7"/>
      <c r="H391" s="7"/>
      <c r="I391" s="7"/>
      <c r="J391" s="7"/>
      <c r="K391" s="7"/>
      <c r="L391" s="17"/>
      <c r="M391" s="17"/>
    </row>
    <row r="392" spans="1:24" s="187" customFormat="1" x14ac:dyDescent="0.35">
      <c r="A392" s="81" t="s">
        <v>256</v>
      </c>
      <c r="B392" s="197" t="s">
        <v>256</v>
      </c>
      <c r="C392" s="15"/>
      <c r="D392" s="15"/>
      <c r="E392" s="18">
        <f>IF(AND(E391=N392),X397,0)</f>
        <v>0</v>
      </c>
      <c r="F392" s="7" t="s">
        <v>109</v>
      </c>
      <c r="G392" s="4"/>
      <c r="H392" s="7"/>
      <c r="I392" s="7"/>
      <c r="J392" s="7"/>
      <c r="K392" s="7"/>
      <c r="L392" s="17"/>
      <c r="M392" s="17"/>
      <c r="N392" s="188" t="s">
        <v>377</v>
      </c>
    </row>
    <row r="393" spans="1:24" s="187" customFormat="1" hidden="1" x14ac:dyDescent="0.35">
      <c r="A393" s="81"/>
      <c r="B393" s="197"/>
      <c r="C393" s="15"/>
      <c r="D393" s="15"/>
      <c r="E393" s="7"/>
      <c r="F393" s="7"/>
      <c r="G393" s="7"/>
      <c r="H393" s="7"/>
      <c r="I393" s="7"/>
      <c r="J393" s="7"/>
      <c r="K393" s="7"/>
      <c r="L393" s="17"/>
      <c r="M393" s="17"/>
      <c r="N393" s="188" t="s">
        <v>548</v>
      </c>
    </row>
    <row r="394" spans="1:24" s="187" customFormat="1" x14ac:dyDescent="0.35">
      <c r="A394" s="81" t="s">
        <v>256</v>
      </c>
      <c r="B394" s="197" t="s">
        <v>256</v>
      </c>
      <c r="C394" s="15"/>
      <c r="D394" s="15"/>
      <c r="E394" s="16" t="s">
        <v>110</v>
      </c>
      <c r="F394" s="7"/>
      <c r="G394" s="7"/>
      <c r="H394" s="7"/>
      <c r="I394" s="7"/>
      <c r="J394" s="7"/>
      <c r="K394" s="7"/>
      <c r="L394" s="17"/>
      <c r="M394" s="17"/>
      <c r="N394" s="188" t="s">
        <v>6</v>
      </c>
    </row>
    <row r="395" spans="1:24" s="187" customFormat="1" hidden="1" x14ac:dyDescent="0.35">
      <c r="A395" s="81"/>
      <c r="B395" s="197"/>
      <c r="C395" s="15"/>
      <c r="D395" s="15"/>
      <c r="E395" s="7"/>
      <c r="F395" s="7"/>
      <c r="G395" s="7"/>
      <c r="H395" s="7"/>
      <c r="I395" s="7"/>
      <c r="J395" s="7"/>
      <c r="K395" s="7"/>
      <c r="L395" s="17"/>
      <c r="M395" s="17"/>
      <c r="N395" s="188"/>
    </row>
    <row r="396" spans="1:24" s="187" customFormat="1" hidden="1" x14ac:dyDescent="0.35">
      <c r="A396" s="84"/>
      <c r="B396" s="197"/>
      <c r="C396" s="15"/>
      <c r="D396" s="15"/>
      <c r="E396" s="7"/>
      <c r="F396" s="7"/>
      <c r="G396" s="7"/>
      <c r="H396" s="7"/>
      <c r="I396" s="7"/>
      <c r="J396" s="7"/>
      <c r="K396" s="7"/>
      <c r="L396" s="17"/>
      <c r="M396" s="17"/>
      <c r="O396" s="189" t="s">
        <v>18</v>
      </c>
      <c r="P396" s="189" t="s">
        <v>19</v>
      </c>
      <c r="Q396" s="189" t="s">
        <v>20</v>
      </c>
      <c r="R396" s="189" t="s">
        <v>21</v>
      </c>
      <c r="S396" s="189" t="s">
        <v>22</v>
      </c>
      <c r="T396" s="189"/>
      <c r="U396" s="189" t="s">
        <v>23</v>
      </c>
      <c r="V396" s="189" t="s">
        <v>24</v>
      </c>
      <c r="W396" s="189" t="s">
        <v>25</v>
      </c>
      <c r="X396" s="189" t="s">
        <v>26</v>
      </c>
    </row>
    <row r="397" spans="1:24" s="187" customFormat="1" x14ac:dyDescent="0.35">
      <c r="A397" s="82" t="s">
        <v>256</v>
      </c>
      <c r="B397" s="197" t="s">
        <v>256</v>
      </c>
      <c r="C397" s="15"/>
      <c r="D397" s="15"/>
      <c r="E397" s="7"/>
      <c r="F397" s="7"/>
      <c r="G397" s="7"/>
      <c r="H397" s="7"/>
      <c r="I397" s="7"/>
      <c r="J397" s="7"/>
      <c r="K397" s="7"/>
      <c r="L397" s="17"/>
      <c r="M397" s="17"/>
      <c r="O397" s="189">
        <v>100</v>
      </c>
      <c r="P397" s="189">
        <v>0</v>
      </c>
      <c r="Q397" s="189">
        <v>0.1</v>
      </c>
      <c r="R397" s="189">
        <f>Q397-P397</f>
        <v>0.1</v>
      </c>
      <c r="S397" s="189" t="e">
        <f>R397*$G$7/O397*1</f>
        <v>#VALUE!</v>
      </c>
      <c r="T397" s="189"/>
      <c r="U397" s="189">
        <v>1</v>
      </c>
      <c r="V397" s="189">
        <f>R397/U397</f>
        <v>0.1</v>
      </c>
      <c r="W397" s="189">
        <f>ROUNDUP(V397,0)</f>
        <v>1</v>
      </c>
      <c r="X397" s="191" t="e">
        <f>S397/W397</f>
        <v>#VALUE!</v>
      </c>
    </row>
    <row r="398" spans="1:24" s="187" customFormat="1" x14ac:dyDescent="0.35">
      <c r="A398" s="81" t="s">
        <v>256</v>
      </c>
      <c r="B398" s="197" t="s">
        <v>256</v>
      </c>
      <c r="C398" s="15"/>
      <c r="D398" s="15"/>
      <c r="E398" s="16" t="str">
        <f>IF(AND(G381&gt;=0,G381&lt;=0.61),N399,IF(AND(G381&gt;=0.61,G381&lt;=50),N400,N401))</f>
        <v>Verify Data Entry</v>
      </c>
      <c r="F398" s="7"/>
      <c r="G398" s="7"/>
      <c r="H398" s="7"/>
      <c r="I398" s="7"/>
      <c r="J398" s="7"/>
      <c r="K398" s="7"/>
      <c r="L398" s="17"/>
      <c r="M398" s="17"/>
      <c r="O398" s="189"/>
      <c r="P398" s="189"/>
      <c r="Q398" s="189"/>
      <c r="R398" s="189"/>
      <c r="S398" s="189"/>
      <c r="T398" s="189"/>
      <c r="U398" s="189"/>
      <c r="V398" s="189"/>
      <c r="W398" s="189"/>
      <c r="X398" s="189"/>
    </row>
    <row r="399" spans="1:24" s="187" customFormat="1" x14ac:dyDescent="0.35">
      <c r="A399" s="81" t="s">
        <v>256</v>
      </c>
      <c r="B399" s="197" t="s">
        <v>256</v>
      </c>
      <c r="C399" s="15"/>
      <c r="D399" s="15"/>
      <c r="E399" s="18">
        <f>IF(AND(E398=N399),X404,0)</f>
        <v>0</v>
      </c>
      <c r="F399" s="7" t="s">
        <v>109</v>
      </c>
      <c r="G399" s="4"/>
      <c r="H399" s="7"/>
      <c r="I399" s="7"/>
      <c r="J399" s="7"/>
      <c r="K399" s="7"/>
      <c r="L399" s="17"/>
      <c r="M399" s="17"/>
      <c r="N399" s="188" t="s">
        <v>378</v>
      </c>
      <c r="O399" s="189"/>
      <c r="P399" s="189"/>
      <c r="Q399" s="189"/>
      <c r="R399" s="189"/>
      <c r="S399" s="189"/>
      <c r="T399" s="189"/>
      <c r="U399" s="189"/>
      <c r="V399" s="189"/>
      <c r="W399" s="189"/>
      <c r="X399" s="189"/>
    </row>
    <row r="400" spans="1:24" s="187" customFormat="1" hidden="1" x14ac:dyDescent="0.35">
      <c r="A400" s="81"/>
      <c r="B400" s="197"/>
      <c r="C400" s="15"/>
      <c r="D400" s="15"/>
      <c r="E400" s="7"/>
      <c r="F400" s="7"/>
      <c r="G400" s="7"/>
      <c r="H400" s="7"/>
      <c r="I400" s="7"/>
      <c r="J400" s="7"/>
      <c r="K400" s="7"/>
      <c r="L400" s="17"/>
      <c r="M400" s="17"/>
      <c r="N400" s="188" t="s">
        <v>548</v>
      </c>
      <c r="O400" s="189"/>
      <c r="P400" s="189"/>
      <c r="Q400" s="189"/>
      <c r="R400" s="189"/>
      <c r="S400" s="189"/>
      <c r="T400" s="189"/>
      <c r="U400" s="189"/>
      <c r="V400" s="189"/>
      <c r="W400" s="189"/>
      <c r="X400" s="189"/>
    </row>
    <row r="401" spans="1:24" s="187" customFormat="1" hidden="1" x14ac:dyDescent="0.35">
      <c r="A401" s="81"/>
      <c r="B401" s="197"/>
      <c r="C401" s="15"/>
      <c r="D401" s="15"/>
      <c r="E401" s="16"/>
      <c r="F401" s="7"/>
      <c r="G401" s="7"/>
      <c r="H401" s="7"/>
      <c r="I401" s="7"/>
      <c r="J401" s="7"/>
      <c r="K401" s="7"/>
      <c r="L401" s="17"/>
      <c r="M401" s="17"/>
      <c r="N401" s="188" t="s">
        <v>6</v>
      </c>
      <c r="O401" s="189"/>
      <c r="P401" s="189"/>
      <c r="Q401" s="189"/>
      <c r="R401" s="189"/>
      <c r="S401" s="189"/>
      <c r="T401" s="189"/>
      <c r="U401" s="189"/>
      <c r="V401" s="189"/>
      <c r="W401" s="189"/>
      <c r="X401" s="189"/>
    </row>
    <row r="402" spans="1:24" s="187" customFormat="1" hidden="1" x14ac:dyDescent="0.35">
      <c r="A402" s="81"/>
      <c r="B402" s="197"/>
      <c r="C402" s="15"/>
      <c r="D402" s="15"/>
      <c r="E402" s="7"/>
      <c r="F402" s="7"/>
      <c r="G402" s="7"/>
      <c r="H402" s="7"/>
      <c r="I402" s="7"/>
      <c r="J402" s="7"/>
      <c r="K402" s="7"/>
      <c r="L402" s="17"/>
      <c r="M402" s="17"/>
      <c r="N402" s="188"/>
      <c r="O402" s="189"/>
      <c r="P402" s="189"/>
      <c r="Q402" s="189"/>
      <c r="R402" s="189"/>
      <c r="S402" s="189"/>
      <c r="T402" s="189"/>
      <c r="U402" s="189"/>
      <c r="V402" s="189"/>
      <c r="W402" s="189"/>
      <c r="X402" s="189"/>
    </row>
    <row r="403" spans="1:24" s="187" customFormat="1" hidden="1" x14ac:dyDescent="0.35">
      <c r="A403" s="84"/>
      <c r="B403" s="197"/>
      <c r="C403" s="15"/>
      <c r="D403" s="15"/>
      <c r="E403" s="7"/>
      <c r="F403" s="7"/>
      <c r="G403" s="7"/>
      <c r="H403" s="7"/>
      <c r="I403" s="7"/>
      <c r="J403" s="7"/>
      <c r="K403" s="7"/>
      <c r="L403" s="17"/>
      <c r="M403" s="17"/>
      <c r="O403" s="189" t="s">
        <v>18</v>
      </c>
      <c r="P403" s="189" t="s">
        <v>19</v>
      </c>
      <c r="Q403" s="189" t="s">
        <v>20</v>
      </c>
      <c r="R403" s="189" t="s">
        <v>21</v>
      </c>
      <c r="S403" s="189" t="s">
        <v>22</v>
      </c>
      <c r="T403" s="189"/>
      <c r="U403" s="189" t="s">
        <v>23</v>
      </c>
      <c r="V403" s="189" t="s">
        <v>24</v>
      </c>
      <c r="W403" s="189" t="s">
        <v>25</v>
      </c>
      <c r="X403" s="189" t="s">
        <v>26</v>
      </c>
    </row>
    <row r="404" spans="1:24" s="187" customFormat="1" hidden="1" x14ac:dyDescent="0.35">
      <c r="A404" s="82"/>
      <c r="B404" s="197"/>
      <c r="C404" s="15"/>
      <c r="D404" s="15"/>
      <c r="E404" s="7"/>
      <c r="F404" s="7"/>
      <c r="G404" s="7"/>
      <c r="H404" s="7"/>
      <c r="I404" s="7"/>
      <c r="J404" s="7"/>
      <c r="K404" s="7"/>
      <c r="L404" s="17"/>
      <c r="M404" s="17"/>
      <c r="O404" s="189">
        <v>37.85</v>
      </c>
      <c r="P404" s="189">
        <v>0</v>
      </c>
      <c r="Q404" s="189">
        <v>0.1</v>
      </c>
      <c r="R404" s="189">
        <f>Q404-P404</f>
        <v>0.1</v>
      </c>
      <c r="S404" s="189" t="e">
        <f>R404*$G$7/O404*1</f>
        <v>#VALUE!</v>
      </c>
      <c r="T404" s="189"/>
      <c r="U404" s="189">
        <v>1</v>
      </c>
      <c r="V404" s="189">
        <f>R404/U404</f>
        <v>0.1</v>
      </c>
      <c r="W404" s="189">
        <f>ROUNDUP(V404,0)</f>
        <v>1</v>
      </c>
      <c r="X404" s="191" t="e">
        <f>S404/W404</f>
        <v>#VALUE!</v>
      </c>
    </row>
    <row r="405" spans="1:24" s="187" customFormat="1" hidden="1" x14ac:dyDescent="0.35">
      <c r="A405" s="81"/>
      <c r="B405" s="197"/>
      <c r="C405" s="15"/>
      <c r="D405" s="15"/>
      <c r="E405" s="7"/>
      <c r="F405" s="7"/>
      <c r="G405" s="7"/>
      <c r="H405" s="7"/>
      <c r="I405" s="7"/>
      <c r="J405" s="7"/>
      <c r="K405" s="7"/>
      <c r="L405" s="17"/>
      <c r="M405" s="17"/>
    </row>
    <row r="406" spans="1:24" s="187" customFormat="1" hidden="1" x14ac:dyDescent="0.35">
      <c r="A406" s="82"/>
      <c r="B406" s="197"/>
      <c r="C406" s="15"/>
      <c r="D406" s="15"/>
      <c r="E406" s="7"/>
      <c r="F406" s="7"/>
      <c r="G406" s="7"/>
      <c r="H406" s="7"/>
      <c r="I406" s="7"/>
      <c r="J406" s="7"/>
      <c r="K406" s="7"/>
      <c r="L406" s="17"/>
      <c r="M406" s="17"/>
    </row>
    <row r="407" spans="1:24" s="187" customFormat="1" hidden="1" x14ac:dyDescent="0.35">
      <c r="A407" s="82"/>
      <c r="B407" s="197"/>
      <c r="C407" s="15"/>
      <c r="D407" s="15"/>
      <c r="E407" s="7"/>
      <c r="F407" s="7"/>
      <c r="G407" s="7"/>
      <c r="H407" s="7"/>
      <c r="I407" s="7"/>
      <c r="J407" s="7"/>
      <c r="K407" s="7"/>
      <c r="L407" s="17"/>
      <c r="M407" s="17"/>
    </row>
    <row r="408" spans="1:24" s="187" customFormat="1" hidden="1" x14ac:dyDescent="0.35">
      <c r="A408" s="82"/>
      <c r="B408" s="197"/>
      <c r="C408" s="15"/>
      <c r="D408" s="15"/>
      <c r="E408" s="7"/>
      <c r="F408" s="7"/>
      <c r="G408" s="7"/>
      <c r="H408" s="7"/>
      <c r="I408" s="7"/>
      <c r="J408" s="7"/>
      <c r="K408" s="7"/>
      <c r="L408" s="17"/>
      <c r="M408" s="17"/>
    </row>
    <row r="409" spans="1:24" s="187" customFormat="1" ht="15" thickBot="1" x14ac:dyDescent="0.4">
      <c r="A409" s="82" t="s">
        <v>256</v>
      </c>
      <c r="B409" s="197" t="s">
        <v>256</v>
      </c>
      <c r="C409" s="15"/>
      <c r="D409" s="19"/>
      <c r="E409" s="20"/>
      <c r="F409" s="20"/>
      <c r="G409" s="20"/>
      <c r="H409" s="20"/>
      <c r="I409" s="20"/>
      <c r="J409" s="20"/>
      <c r="K409" s="20"/>
      <c r="L409" s="21"/>
      <c r="M409" s="17"/>
    </row>
    <row r="410" spans="1:24" s="187" customFormat="1" ht="15" thickBot="1" x14ac:dyDescent="0.4">
      <c r="A410" s="81" t="s">
        <v>256</v>
      </c>
      <c r="B410" s="197" t="s">
        <v>256</v>
      </c>
      <c r="C410" s="15"/>
      <c r="D410" s="7"/>
      <c r="E410" s="7"/>
      <c r="F410" s="7"/>
      <c r="G410" s="7"/>
      <c r="H410" s="7"/>
      <c r="I410" s="7"/>
      <c r="J410" s="7"/>
      <c r="K410" s="7"/>
      <c r="L410" s="7"/>
      <c r="M410" s="17"/>
    </row>
    <row r="411" spans="1:24" s="187" customFormat="1" ht="8.4" customHeight="1" thickBot="1" x14ac:dyDescent="0.4">
      <c r="A411" s="81" t="s">
        <v>256</v>
      </c>
      <c r="B411" s="197" t="s">
        <v>256</v>
      </c>
      <c r="C411" s="15"/>
      <c r="D411" s="12"/>
      <c r="E411" s="13"/>
      <c r="F411" s="13"/>
      <c r="G411" s="13"/>
      <c r="H411" s="13"/>
      <c r="I411" s="13"/>
      <c r="J411" s="13"/>
      <c r="K411" s="13"/>
      <c r="L411" s="14"/>
      <c r="M411" s="17"/>
    </row>
    <row r="412" spans="1:24" s="187" customFormat="1" ht="19" thickBot="1" x14ac:dyDescent="0.5">
      <c r="A412" s="81" t="s">
        <v>256</v>
      </c>
      <c r="B412" s="197" t="s">
        <v>256</v>
      </c>
      <c r="C412" s="15"/>
      <c r="D412" s="15"/>
      <c r="E412" s="24" t="s">
        <v>99</v>
      </c>
      <c r="F412" s="7"/>
      <c r="G412" s="32" t="s">
        <v>251</v>
      </c>
      <c r="H412" s="25" t="s">
        <v>79</v>
      </c>
      <c r="I412" s="7"/>
      <c r="J412" s="7"/>
      <c r="K412" s="16" t="s">
        <v>10</v>
      </c>
      <c r="L412" s="17"/>
      <c r="M412" s="17"/>
    </row>
    <row r="413" spans="1:24" s="187" customFormat="1" ht="135.65" customHeight="1" thickBot="1" x14ac:dyDescent="0.4">
      <c r="A413" s="81" t="s">
        <v>256</v>
      </c>
      <c r="B413" s="197" t="s">
        <v>256</v>
      </c>
      <c r="C413" s="15"/>
      <c r="D413" s="15"/>
      <c r="E413" s="7"/>
      <c r="F413" s="7"/>
      <c r="G413" s="7"/>
      <c r="H413" s="7"/>
      <c r="I413" s="7"/>
      <c r="J413" s="7"/>
      <c r="K413" s="2" t="str">
        <f>IF(AND(G412&gt;=O414,G412&lt;=P414),N414,IF(AND(G412&gt;=O415,G412&lt;=P415),N415,IF(AND(G412&gt;=O416,G412&lt;=P416),N416,IF(AND(G412&gt;=O417,G412&lt;=P417),N417,IF(AND(G412&gt;=O418,G412&lt;=P418),N418,IF(AND(G412&gt;=O419,G412&lt;=P419),N419,N420))))))</f>
        <v>Verify Data Entry</v>
      </c>
      <c r="L413" s="17"/>
      <c r="M413" s="17"/>
      <c r="O413" s="187" t="s">
        <v>0</v>
      </c>
      <c r="P413" s="187" t="s">
        <v>1</v>
      </c>
    </row>
    <row r="414" spans="1:24" s="187" customFormat="1" ht="72.5" hidden="1" x14ac:dyDescent="0.35">
      <c r="A414" s="81"/>
      <c r="B414" s="197"/>
      <c r="C414" s="15"/>
      <c r="D414" s="15"/>
      <c r="E414" s="7"/>
      <c r="F414" s="7"/>
      <c r="G414" s="7"/>
      <c r="H414" s="7"/>
      <c r="I414" s="7"/>
      <c r="J414" s="7"/>
      <c r="K414" s="1"/>
      <c r="L414" s="17"/>
      <c r="M414" s="17"/>
      <c r="N414" s="188" t="s">
        <v>100</v>
      </c>
      <c r="O414" s="187">
        <v>0</v>
      </c>
      <c r="P414" s="187">
        <v>8</v>
      </c>
    </row>
    <row r="415" spans="1:24" s="187" customFormat="1" ht="58" hidden="1" x14ac:dyDescent="0.35">
      <c r="A415" s="81"/>
      <c r="B415" s="197"/>
      <c r="C415" s="15"/>
      <c r="D415" s="15"/>
      <c r="E415" s="7"/>
      <c r="F415" s="7"/>
      <c r="G415" s="7"/>
      <c r="H415" s="7"/>
      <c r="I415" s="7"/>
      <c r="J415" s="7"/>
      <c r="K415" s="1"/>
      <c r="L415" s="17"/>
      <c r="M415" s="17"/>
      <c r="N415" s="188" t="s">
        <v>210</v>
      </c>
      <c r="O415" s="187">
        <v>8</v>
      </c>
      <c r="P415" s="187">
        <v>13</v>
      </c>
    </row>
    <row r="416" spans="1:24" s="187" customFormat="1" ht="58" hidden="1" x14ac:dyDescent="0.35">
      <c r="A416" s="81"/>
      <c r="B416" s="197"/>
      <c r="C416" s="15"/>
      <c r="D416" s="15"/>
      <c r="E416" s="7"/>
      <c r="F416" s="7"/>
      <c r="G416" s="7"/>
      <c r="H416" s="7"/>
      <c r="I416" s="7"/>
      <c r="J416" s="7"/>
      <c r="K416" s="1"/>
      <c r="L416" s="17"/>
      <c r="M416" s="17"/>
      <c r="N416" s="188" t="s">
        <v>101</v>
      </c>
      <c r="O416" s="187">
        <v>13</v>
      </c>
      <c r="P416" s="187">
        <v>15</v>
      </c>
    </row>
    <row r="417" spans="1:24" s="187" customFormat="1" ht="101.5" hidden="1" x14ac:dyDescent="0.35">
      <c r="A417" s="81"/>
      <c r="B417" s="197"/>
      <c r="C417" s="15"/>
      <c r="D417" s="15"/>
      <c r="E417" s="7"/>
      <c r="F417" s="7"/>
      <c r="G417" s="7"/>
      <c r="H417" s="7"/>
      <c r="I417" s="7"/>
      <c r="J417" s="7"/>
      <c r="K417" s="1"/>
      <c r="L417" s="17"/>
      <c r="M417" s="17"/>
      <c r="N417" s="188" t="s">
        <v>157</v>
      </c>
      <c r="O417" s="187">
        <v>15</v>
      </c>
      <c r="P417" s="187">
        <v>30</v>
      </c>
    </row>
    <row r="418" spans="1:24" s="187" customFormat="1" ht="116" hidden="1" x14ac:dyDescent="0.35">
      <c r="A418" s="81"/>
      <c r="B418" s="197"/>
      <c r="C418" s="15"/>
      <c r="D418" s="15"/>
      <c r="E418" s="7"/>
      <c r="F418" s="7"/>
      <c r="G418" s="7"/>
      <c r="H418" s="7"/>
      <c r="I418" s="7"/>
      <c r="J418" s="7"/>
      <c r="K418" s="1"/>
      <c r="L418" s="17"/>
      <c r="M418" s="17"/>
      <c r="N418" s="188" t="s">
        <v>158</v>
      </c>
      <c r="O418" s="187">
        <v>30</v>
      </c>
      <c r="P418" s="187">
        <v>90</v>
      </c>
    </row>
    <row r="419" spans="1:24" s="187" customFormat="1" ht="130.5" hidden="1" x14ac:dyDescent="0.35">
      <c r="A419" s="81"/>
      <c r="B419" s="197"/>
      <c r="C419" s="15"/>
      <c r="D419" s="15"/>
      <c r="E419" s="7"/>
      <c r="F419" s="7"/>
      <c r="G419" s="7"/>
      <c r="H419" s="7"/>
      <c r="I419" s="7"/>
      <c r="J419" s="7"/>
      <c r="K419" s="1"/>
      <c r="L419" s="17"/>
      <c r="M419" s="17"/>
      <c r="N419" s="188" t="s">
        <v>159</v>
      </c>
      <c r="O419" s="187">
        <v>90</v>
      </c>
      <c r="P419" s="187">
        <v>160</v>
      </c>
    </row>
    <row r="420" spans="1:24" s="187" customFormat="1" hidden="1" x14ac:dyDescent="0.35">
      <c r="A420" s="81"/>
      <c r="B420" s="197"/>
      <c r="C420" s="15"/>
      <c r="D420" s="15"/>
      <c r="E420" s="7"/>
      <c r="F420" s="7"/>
      <c r="G420" s="7"/>
      <c r="H420" s="7"/>
      <c r="I420" s="7"/>
      <c r="J420" s="7"/>
      <c r="K420" s="6"/>
      <c r="L420" s="17"/>
      <c r="M420" s="17"/>
      <c r="N420" s="187" t="s">
        <v>6</v>
      </c>
    </row>
    <row r="421" spans="1:24" s="187" customFormat="1" x14ac:dyDescent="0.35">
      <c r="A421" s="81" t="s">
        <v>256</v>
      </c>
      <c r="B421" s="197" t="s">
        <v>256</v>
      </c>
      <c r="C421" s="15"/>
      <c r="D421" s="15"/>
      <c r="E421" s="7"/>
      <c r="F421" s="7"/>
      <c r="G421" s="7"/>
      <c r="H421" s="7"/>
      <c r="I421" s="7"/>
      <c r="J421" s="7"/>
      <c r="K421" s="7"/>
      <c r="L421" s="17"/>
      <c r="M421" s="17"/>
    </row>
    <row r="422" spans="1:24" s="187" customFormat="1" x14ac:dyDescent="0.35">
      <c r="A422" s="81" t="s">
        <v>256</v>
      </c>
      <c r="B422" s="197" t="s">
        <v>256</v>
      </c>
      <c r="C422" s="15"/>
      <c r="D422" s="15"/>
      <c r="E422" s="16" t="str">
        <f>IF(AND(G412&gt;=0,G412&lt;=15),N423,IF(AND(G412&gt;=15,G412&lt;=150),N424,N425))</f>
        <v>Verify Data Entry</v>
      </c>
      <c r="F422" s="7"/>
      <c r="G422" s="7"/>
      <c r="H422" s="7"/>
      <c r="I422" s="7"/>
      <c r="J422" s="7"/>
      <c r="K422" s="7"/>
      <c r="L422" s="17"/>
      <c r="M422" s="17"/>
    </row>
    <row r="423" spans="1:24" s="187" customFormat="1" ht="15" customHeight="1" x14ac:dyDescent="0.35">
      <c r="A423" s="81" t="s">
        <v>256</v>
      </c>
      <c r="B423" s="197" t="s">
        <v>256</v>
      </c>
      <c r="C423" s="15"/>
      <c r="D423" s="15"/>
      <c r="E423" s="18">
        <f>IF(AND(E422=N423),X428,0)</f>
        <v>0</v>
      </c>
      <c r="F423" s="7" t="s">
        <v>109</v>
      </c>
      <c r="G423" s="4" t="s">
        <v>15</v>
      </c>
      <c r="H423" s="7">
        <f>IF(AND(E422=N423),W428,0)</f>
        <v>0</v>
      </c>
      <c r="I423" s="7" t="s">
        <v>17</v>
      </c>
      <c r="J423" s="7"/>
      <c r="K423" s="7"/>
      <c r="L423" s="17"/>
      <c r="M423" s="17"/>
      <c r="N423" s="188" t="s">
        <v>102</v>
      </c>
    </row>
    <row r="424" spans="1:24" s="187" customFormat="1" hidden="1" x14ac:dyDescent="0.35">
      <c r="A424" s="81"/>
      <c r="B424" s="197"/>
      <c r="C424" s="15"/>
      <c r="D424" s="15"/>
      <c r="E424" s="7"/>
      <c r="F424" s="7"/>
      <c r="G424" s="7"/>
      <c r="H424" s="7"/>
      <c r="I424" s="7"/>
      <c r="J424" s="7"/>
      <c r="K424" s="7"/>
      <c r="L424" s="17"/>
      <c r="M424" s="17"/>
      <c r="N424" s="188" t="s">
        <v>16</v>
      </c>
    </row>
    <row r="425" spans="1:24" s="187" customFormat="1" hidden="1" x14ac:dyDescent="0.35">
      <c r="A425" s="81"/>
      <c r="B425" s="197"/>
      <c r="C425" s="15"/>
      <c r="D425" s="15"/>
      <c r="E425" s="7"/>
      <c r="F425" s="7"/>
      <c r="G425" s="7"/>
      <c r="H425" s="7"/>
      <c r="I425" s="7"/>
      <c r="J425" s="7"/>
      <c r="K425" s="7"/>
      <c r="L425" s="17"/>
      <c r="M425" s="17"/>
      <c r="N425" s="188" t="s">
        <v>6</v>
      </c>
    </row>
    <row r="426" spans="1:24" s="187" customFormat="1" hidden="1" x14ac:dyDescent="0.35">
      <c r="A426" s="81"/>
      <c r="B426" s="197"/>
      <c r="C426" s="15"/>
      <c r="D426" s="15"/>
      <c r="E426" s="7"/>
      <c r="F426" s="7"/>
      <c r="G426" s="7"/>
      <c r="H426" s="7"/>
      <c r="I426" s="7"/>
      <c r="J426" s="7"/>
      <c r="K426" s="7"/>
      <c r="L426" s="17"/>
      <c r="M426" s="17"/>
      <c r="N426" s="188"/>
    </row>
    <row r="427" spans="1:24" s="187" customFormat="1" hidden="1" x14ac:dyDescent="0.35">
      <c r="A427" s="84"/>
      <c r="B427" s="197"/>
      <c r="C427" s="15"/>
      <c r="D427" s="15"/>
      <c r="E427" s="7"/>
      <c r="F427" s="7"/>
      <c r="G427" s="7"/>
      <c r="H427" s="7"/>
      <c r="I427" s="7"/>
      <c r="J427" s="7"/>
      <c r="K427" s="7"/>
      <c r="L427" s="17"/>
      <c r="M427" s="17"/>
      <c r="O427" s="189" t="s">
        <v>18</v>
      </c>
      <c r="P427" s="189" t="s">
        <v>19</v>
      </c>
      <c r="Q427" s="189" t="s">
        <v>20</v>
      </c>
      <c r="R427" s="189" t="s">
        <v>21</v>
      </c>
      <c r="S427" s="189" t="s">
        <v>22</v>
      </c>
      <c r="T427" s="189"/>
      <c r="U427" s="189" t="s">
        <v>23</v>
      </c>
      <c r="V427" s="189" t="s">
        <v>24</v>
      </c>
      <c r="W427" s="189" t="s">
        <v>25</v>
      </c>
      <c r="X427" s="189" t="s">
        <v>26</v>
      </c>
    </row>
    <row r="428" spans="1:24" s="187" customFormat="1" ht="15" thickBot="1" x14ac:dyDescent="0.4">
      <c r="A428" s="82" t="s">
        <v>256</v>
      </c>
      <c r="B428" s="197" t="s">
        <v>256</v>
      </c>
      <c r="C428" s="15"/>
      <c r="D428" s="19"/>
      <c r="E428" s="20"/>
      <c r="F428" s="20"/>
      <c r="G428" s="20"/>
      <c r="H428" s="20"/>
      <c r="I428" s="20"/>
      <c r="J428" s="20"/>
      <c r="K428" s="20"/>
      <c r="L428" s="21"/>
      <c r="M428" s="17"/>
      <c r="O428" s="189">
        <v>100</v>
      </c>
      <c r="P428" s="189" t="str">
        <f>G412</f>
        <v>Enter Data</v>
      </c>
      <c r="Q428" s="189">
        <v>15</v>
      </c>
      <c r="R428" s="189" t="e">
        <f>Q428-P428</f>
        <v>#VALUE!</v>
      </c>
      <c r="S428" s="189" t="e">
        <f>R428*$G$7/O428*1</f>
        <v>#VALUE!</v>
      </c>
      <c r="T428" s="189"/>
      <c r="U428" s="189">
        <v>3</v>
      </c>
      <c r="V428" s="189" t="e">
        <f>R428/U428</f>
        <v>#VALUE!</v>
      </c>
      <c r="W428" s="189" t="e">
        <f>ROUNDUP(V428,0)</f>
        <v>#VALUE!</v>
      </c>
      <c r="X428" s="191" t="e">
        <f>S428/W428</f>
        <v>#VALUE!</v>
      </c>
    </row>
    <row r="429" spans="1:24" s="187" customFormat="1" ht="15" thickBot="1" x14ac:dyDescent="0.4">
      <c r="A429" s="81" t="s">
        <v>256</v>
      </c>
      <c r="B429" s="197" t="s">
        <v>256</v>
      </c>
      <c r="C429" s="15"/>
      <c r="D429" s="7"/>
      <c r="E429" s="7"/>
      <c r="F429" s="7"/>
      <c r="G429" s="7"/>
      <c r="H429" s="7"/>
      <c r="I429" s="7"/>
      <c r="J429" s="7"/>
      <c r="K429" s="7"/>
      <c r="L429" s="7"/>
      <c r="M429" s="17"/>
    </row>
    <row r="430" spans="1:24" s="187" customFormat="1" ht="8.4" customHeight="1" thickBot="1" x14ac:dyDescent="0.4">
      <c r="A430" s="81" t="s">
        <v>256</v>
      </c>
      <c r="B430" s="197" t="s">
        <v>256</v>
      </c>
      <c r="C430" s="15"/>
      <c r="D430" s="12"/>
      <c r="E430" s="13"/>
      <c r="F430" s="13"/>
      <c r="G430" s="13"/>
      <c r="H430" s="13"/>
      <c r="I430" s="13"/>
      <c r="J430" s="13"/>
      <c r="K430" s="13"/>
      <c r="L430" s="14"/>
      <c r="M430" s="17"/>
    </row>
    <row r="431" spans="1:24" s="187" customFormat="1" ht="19" thickBot="1" x14ac:dyDescent="0.5">
      <c r="A431" s="81" t="s">
        <v>256</v>
      </c>
      <c r="B431" s="197" t="s">
        <v>256</v>
      </c>
      <c r="C431" s="15"/>
      <c r="D431" s="15"/>
      <c r="E431" s="24" t="s">
        <v>103</v>
      </c>
      <c r="F431" s="7"/>
      <c r="G431" s="32" t="s">
        <v>251</v>
      </c>
      <c r="H431" s="25" t="s">
        <v>79</v>
      </c>
      <c r="I431" s="7"/>
      <c r="J431" s="7"/>
      <c r="K431" s="16" t="s">
        <v>10</v>
      </c>
      <c r="L431" s="17"/>
      <c r="M431" s="17"/>
    </row>
    <row r="432" spans="1:24" s="187" customFormat="1" ht="149.4" customHeight="1" thickBot="1" x14ac:dyDescent="0.4">
      <c r="A432" s="81" t="s">
        <v>256</v>
      </c>
      <c r="B432" s="197" t="s">
        <v>256</v>
      </c>
      <c r="C432" s="15"/>
      <c r="D432" s="15"/>
      <c r="E432" s="7"/>
      <c r="F432" s="7"/>
      <c r="G432" s="7"/>
      <c r="H432" s="7"/>
      <c r="I432" s="7"/>
      <c r="J432" s="7"/>
      <c r="K432" s="2" t="str">
        <f>IF(AND(G431&gt;=O433,G431&lt;=P433),N433,IF(AND(G431&gt;=O434,G431&lt;=P434),N434,IF(AND(G431&gt;=O435,G431&lt;=P435),N435,IF(AND(G431&gt;=O436,G431&lt;=P436),N436,IF(AND(G431&gt;=O437,G431&lt;=P437),N437,IF(AND(G431&gt;=O438,G431&lt;=P438),N438,IF(AND(G431&gt;=O439,G431&lt;=P439),N439,N440)))))))</f>
        <v xml:space="preserve">Verify Data Entry - Enter 0 for N.N </v>
      </c>
      <c r="L432" s="17"/>
      <c r="M432" s="17"/>
      <c r="O432" s="187" t="s">
        <v>0</v>
      </c>
      <c r="P432" s="187" t="s">
        <v>1</v>
      </c>
    </row>
    <row r="433" spans="1:24" s="187" customFormat="1" ht="159.5" hidden="1" x14ac:dyDescent="0.35">
      <c r="A433" s="81"/>
      <c r="B433" s="197"/>
      <c r="C433" s="15"/>
      <c r="D433" s="15"/>
      <c r="E433" s="7"/>
      <c r="F433" s="7"/>
      <c r="G433" s="7"/>
      <c r="H433" s="7"/>
      <c r="I433" s="7"/>
      <c r="J433" s="7"/>
      <c r="K433" s="1"/>
      <c r="L433" s="17"/>
      <c r="M433" s="17"/>
      <c r="N433" s="188" t="s">
        <v>379</v>
      </c>
      <c r="O433" s="187">
        <v>0</v>
      </c>
      <c r="P433" s="187">
        <v>0.01</v>
      </c>
    </row>
    <row r="434" spans="1:24" s="187" customFormat="1" ht="72.5" hidden="1" x14ac:dyDescent="0.35">
      <c r="A434" s="81"/>
      <c r="B434" s="197"/>
      <c r="C434" s="15"/>
      <c r="D434" s="15"/>
      <c r="E434" s="7"/>
      <c r="F434" s="7"/>
      <c r="G434" s="7"/>
      <c r="H434" s="7"/>
      <c r="I434" s="7"/>
      <c r="J434" s="7"/>
      <c r="K434" s="1"/>
      <c r="L434" s="17"/>
      <c r="M434" s="17"/>
      <c r="N434" s="188" t="s">
        <v>104</v>
      </c>
      <c r="O434" s="187">
        <v>0.01</v>
      </c>
      <c r="P434" s="187">
        <v>0.5</v>
      </c>
    </row>
    <row r="435" spans="1:24" s="187" customFormat="1" ht="72.5" hidden="1" x14ac:dyDescent="0.35">
      <c r="A435" s="81"/>
      <c r="B435" s="197"/>
      <c r="C435" s="15"/>
      <c r="D435" s="15"/>
      <c r="E435" s="7"/>
      <c r="F435" s="7"/>
      <c r="G435" s="7"/>
      <c r="H435" s="7"/>
      <c r="I435" s="7"/>
      <c r="J435" s="7"/>
      <c r="K435" s="1"/>
      <c r="L435" s="17"/>
      <c r="M435" s="17"/>
      <c r="N435" s="188" t="s">
        <v>105</v>
      </c>
      <c r="O435" s="187">
        <v>0.5</v>
      </c>
      <c r="P435" s="187">
        <v>2.4</v>
      </c>
    </row>
    <row r="436" spans="1:24" s="187" customFormat="1" ht="72.5" hidden="1" x14ac:dyDescent="0.35">
      <c r="A436" s="81"/>
      <c r="B436" s="197"/>
      <c r="C436" s="15"/>
      <c r="D436" s="15"/>
      <c r="E436" s="7"/>
      <c r="F436" s="7"/>
      <c r="G436" s="7"/>
      <c r="H436" s="7"/>
      <c r="I436" s="7"/>
      <c r="J436" s="7"/>
      <c r="K436" s="1"/>
      <c r="L436" s="17"/>
      <c r="M436" s="17"/>
      <c r="N436" s="188" t="s">
        <v>211</v>
      </c>
      <c r="O436" s="187">
        <v>2.4</v>
      </c>
      <c r="P436" s="187">
        <v>2.5</v>
      </c>
    </row>
    <row r="437" spans="1:24" s="187" customFormat="1" ht="72.5" hidden="1" x14ac:dyDescent="0.35">
      <c r="A437" s="81"/>
      <c r="B437" s="197"/>
      <c r="C437" s="15"/>
      <c r="D437" s="15"/>
      <c r="E437" s="7"/>
      <c r="F437" s="7"/>
      <c r="G437" s="7"/>
      <c r="H437" s="7"/>
      <c r="I437" s="7"/>
      <c r="J437" s="7"/>
      <c r="K437" s="1"/>
      <c r="L437" s="17"/>
      <c r="M437" s="17"/>
      <c r="N437" s="188" t="s">
        <v>160</v>
      </c>
      <c r="O437" s="187">
        <v>2.5</v>
      </c>
      <c r="P437" s="187">
        <v>5</v>
      </c>
    </row>
    <row r="438" spans="1:24" s="187" customFormat="1" ht="116" hidden="1" x14ac:dyDescent="0.35">
      <c r="A438" s="81"/>
      <c r="B438" s="197"/>
      <c r="C438" s="15"/>
      <c r="D438" s="15"/>
      <c r="E438" s="7"/>
      <c r="F438" s="7"/>
      <c r="G438" s="7"/>
      <c r="H438" s="7"/>
      <c r="I438" s="7"/>
      <c r="J438" s="7"/>
      <c r="K438" s="1"/>
      <c r="L438" s="17"/>
      <c r="M438" s="17"/>
      <c r="N438" s="188" t="s">
        <v>161</v>
      </c>
      <c r="O438" s="187">
        <v>5</v>
      </c>
      <c r="P438" s="187">
        <v>10</v>
      </c>
    </row>
    <row r="439" spans="1:24" s="187" customFormat="1" ht="145" hidden="1" x14ac:dyDescent="0.35">
      <c r="A439" s="81"/>
      <c r="B439" s="197"/>
      <c r="C439" s="15"/>
      <c r="D439" s="15"/>
      <c r="E439" s="7"/>
      <c r="F439" s="7"/>
      <c r="G439" s="7"/>
      <c r="H439" s="7"/>
      <c r="I439" s="7"/>
      <c r="J439" s="7"/>
      <c r="K439" s="1"/>
      <c r="L439" s="17"/>
      <c r="M439" s="17"/>
      <c r="N439" s="188" t="s">
        <v>162</v>
      </c>
      <c r="O439" s="187">
        <v>10</v>
      </c>
      <c r="P439" s="187">
        <v>50</v>
      </c>
    </row>
    <row r="440" spans="1:24" s="187" customFormat="1" hidden="1" x14ac:dyDescent="0.35">
      <c r="A440" s="81"/>
      <c r="B440" s="197"/>
      <c r="C440" s="15"/>
      <c r="D440" s="15"/>
      <c r="E440" s="7"/>
      <c r="F440" s="7"/>
      <c r="G440" s="7"/>
      <c r="H440" s="7"/>
      <c r="I440" s="7"/>
      <c r="J440" s="7"/>
      <c r="K440" s="6"/>
      <c r="L440" s="17"/>
      <c r="M440" s="17"/>
      <c r="N440" s="187" t="s">
        <v>463</v>
      </c>
    </row>
    <row r="441" spans="1:24" s="187" customFormat="1" x14ac:dyDescent="0.35">
      <c r="A441" s="81" t="s">
        <v>256</v>
      </c>
      <c r="B441" s="197" t="s">
        <v>256</v>
      </c>
      <c r="C441" s="15"/>
      <c r="D441" s="15"/>
      <c r="E441" s="7"/>
      <c r="F441" s="7"/>
      <c r="G441" s="7"/>
      <c r="H441" s="7"/>
      <c r="I441" s="7"/>
      <c r="J441" s="7"/>
      <c r="K441" s="7"/>
      <c r="L441" s="17"/>
      <c r="M441" s="17"/>
    </row>
    <row r="442" spans="1:24" s="187" customFormat="1" x14ac:dyDescent="0.35">
      <c r="A442" s="81" t="s">
        <v>256</v>
      </c>
      <c r="B442" s="197" t="s">
        <v>256</v>
      </c>
      <c r="C442" s="15"/>
      <c r="D442" s="15"/>
      <c r="E442" s="16" t="str">
        <f>IF(AND(G431&gt;=0,G431&lt;=2.5),N443,IF(AND(G431&gt;=2.5,G431&lt;=50),N444,N445))</f>
        <v>Verify Data Entry</v>
      </c>
      <c r="F442" s="7"/>
      <c r="G442" s="7"/>
      <c r="H442" s="7"/>
      <c r="I442" s="7"/>
      <c r="J442" s="7"/>
      <c r="K442" s="7"/>
      <c r="L442" s="17"/>
      <c r="M442" s="17"/>
    </row>
    <row r="443" spans="1:24" s="187" customFormat="1" ht="16.75" customHeight="1" x14ac:dyDescent="0.35">
      <c r="A443" s="81" t="s">
        <v>256</v>
      </c>
      <c r="B443" s="197" t="s">
        <v>256</v>
      </c>
      <c r="C443" s="15"/>
      <c r="D443" s="15"/>
      <c r="E443" s="18">
        <f>IF(AND(E442=N443),X448,0)</f>
        <v>0</v>
      </c>
      <c r="F443" s="7" t="s">
        <v>109</v>
      </c>
      <c r="G443" s="4" t="s">
        <v>15</v>
      </c>
      <c r="H443" s="7">
        <f>IF(AND(E442=N443),W448,0)</f>
        <v>0</v>
      </c>
      <c r="I443" s="7" t="s">
        <v>17</v>
      </c>
      <c r="J443" s="7"/>
      <c r="K443" s="7"/>
      <c r="L443" s="17"/>
      <c r="M443" s="17"/>
      <c r="N443" s="188" t="s">
        <v>106</v>
      </c>
    </row>
    <row r="444" spans="1:24" s="187" customFormat="1" hidden="1" x14ac:dyDescent="0.35">
      <c r="A444" s="81"/>
      <c r="B444" s="197"/>
      <c r="C444" s="15"/>
      <c r="D444" s="15"/>
      <c r="E444" s="7"/>
      <c r="F444" s="7"/>
      <c r="G444" s="7"/>
      <c r="H444" s="7"/>
      <c r="I444" s="7"/>
      <c r="J444" s="7"/>
      <c r="K444" s="7"/>
      <c r="L444" s="17"/>
      <c r="M444" s="17"/>
      <c r="N444" s="188" t="s">
        <v>16</v>
      </c>
    </row>
    <row r="445" spans="1:24" s="187" customFormat="1" hidden="1" x14ac:dyDescent="0.35">
      <c r="A445" s="81"/>
      <c r="B445" s="197"/>
      <c r="C445" s="15"/>
      <c r="D445" s="15"/>
      <c r="E445" s="7"/>
      <c r="F445" s="7"/>
      <c r="G445" s="7"/>
      <c r="H445" s="7"/>
      <c r="I445" s="7"/>
      <c r="J445" s="7"/>
      <c r="K445" s="7"/>
      <c r="L445" s="17"/>
      <c r="M445" s="17"/>
      <c r="N445" s="188" t="s">
        <v>6</v>
      </c>
    </row>
    <row r="446" spans="1:24" s="187" customFormat="1" hidden="1" x14ac:dyDescent="0.35">
      <c r="A446" s="81"/>
      <c r="B446" s="197"/>
      <c r="C446" s="15"/>
      <c r="D446" s="15"/>
      <c r="E446" s="7"/>
      <c r="F446" s="7"/>
      <c r="G446" s="7"/>
      <c r="H446" s="7"/>
      <c r="I446" s="7"/>
      <c r="J446" s="7"/>
      <c r="K446" s="7"/>
      <c r="L446" s="17"/>
      <c r="M446" s="17"/>
      <c r="N446" s="188"/>
    </row>
    <row r="447" spans="1:24" s="187" customFormat="1" hidden="1" x14ac:dyDescent="0.35">
      <c r="A447" s="84"/>
      <c r="B447" s="197"/>
      <c r="C447" s="15"/>
      <c r="D447" s="15"/>
      <c r="E447" s="7"/>
      <c r="F447" s="7"/>
      <c r="G447" s="7"/>
      <c r="H447" s="7"/>
      <c r="I447" s="7"/>
      <c r="J447" s="7"/>
      <c r="K447" s="7"/>
      <c r="L447" s="17"/>
      <c r="M447" s="17"/>
      <c r="O447" s="189" t="s">
        <v>18</v>
      </c>
      <c r="P447" s="189" t="s">
        <v>19</v>
      </c>
      <c r="Q447" s="189" t="s">
        <v>20</v>
      </c>
      <c r="R447" s="189" t="s">
        <v>21</v>
      </c>
      <c r="S447" s="189" t="s">
        <v>22</v>
      </c>
      <c r="T447" s="189"/>
      <c r="U447" s="189" t="s">
        <v>23</v>
      </c>
      <c r="V447" s="189" t="s">
        <v>24</v>
      </c>
      <c r="W447" s="189" t="s">
        <v>25</v>
      </c>
      <c r="X447" s="189" t="s">
        <v>26</v>
      </c>
    </row>
    <row r="448" spans="1:24" s="187" customFormat="1" ht="15" thickBot="1" x14ac:dyDescent="0.4">
      <c r="A448" s="82" t="s">
        <v>256</v>
      </c>
      <c r="B448" s="197" t="s">
        <v>256</v>
      </c>
      <c r="C448" s="15"/>
      <c r="D448" s="19"/>
      <c r="E448" s="20"/>
      <c r="F448" s="20"/>
      <c r="G448" s="20"/>
      <c r="H448" s="20"/>
      <c r="I448" s="20"/>
      <c r="J448" s="20"/>
      <c r="K448" s="20"/>
      <c r="L448" s="21"/>
      <c r="M448" s="17"/>
      <c r="O448" s="189">
        <v>100</v>
      </c>
      <c r="P448" s="189" t="str">
        <f>G431</f>
        <v>Enter Data</v>
      </c>
      <c r="Q448" s="189">
        <v>2.5</v>
      </c>
      <c r="R448" s="189" t="e">
        <f>Q448-P448</f>
        <v>#VALUE!</v>
      </c>
      <c r="S448" s="189" t="e">
        <f>R448*$G$7/O448*1</f>
        <v>#VALUE!</v>
      </c>
      <c r="T448" s="189"/>
      <c r="U448" s="189">
        <v>0.5</v>
      </c>
      <c r="V448" s="189" t="e">
        <f>R448/U448</f>
        <v>#VALUE!</v>
      </c>
      <c r="W448" s="189" t="e">
        <f>ROUNDUP(V448,0)</f>
        <v>#VALUE!</v>
      </c>
      <c r="X448" s="191" t="e">
        <f>S448/W448</f>
        <v>#VALUE!</v>
      </c>
    </row>
    <row r="449" spans="1:16" s="187" customFormat="1" ht="15" thickBot="1" x14ac:dyDescent="0.4">
      <c r="A449" s="81" t="s">
        <v>256</v>
      </c>
      <c r="B449" s="197" t="s">
        <v>256</v>
      </c>
      <c r="C449" s="15"/>
      <c r="D449" s="7"/>
      <c r="E449" s="7"/>
      <c r="F449" s="7"/>
      <c r="G449" s="7"/>
      <c r="H449" s="7"/>
      <c r="I449" s="7"/>
      <c r="J449" s="7"/>
      <c r="K449" s="7"/>
      <c r="L449" s="7"/>
      <c r="M449" s="17"/>
    </row>
    <row r="450" spans="1:16" s="187" customFormat="1" ht="8.4" customHeight="1" thickBot="1" x14ac:dyDescent="0.4">
      <c r="A450" s="81" t="s">
        <v>256</v>
      </c>
      <c r="B450" s="197" t="s">
        <v>256</v>
      </c>
      <c r="C450" s="15"/>
      <c r="D450" s="12"/>
      <c r="E450" s="13"/>
      <c r="F450" s="13"/>
      <c r="G450" s="13"/>
      <c r="H450" s="13"/>
      <c r="I450" s="13"/>
      <c r="J450" s="13"/>
      <c r="K450" s="13"/>
      <c r="L450" s="14"/>
      <c r="M450" s="17"/>
    </row>
    <row r="451" spans="1:16" s="187" customFormat="1" ht="19" thickBot="1" x14ac:dyDescent="0.5">
      <c r="A451" s="81" t="s">
        <v>256</v>
      </c>
      <c r="B451" s="197" t="s">
        <v>256</v>
      </c>
      <c r="C451" s="15"/>
      <c r="D451" s="15"/>
      <c r="E451" s="24" t="s">
        <v>204</v>
      </c>
      <c r="F451" s="7"/>
      <c r="G451" s="32" t="s">
        <v>251</v>
      </c>
      <c r="H451" s="25" t="s">
        <v>79</v>
      </c>
      <c r="I451" s="7"/>
      <c r="J451" s="7"/>
      <c r="K451" s="16" t="s">
        <v>10</v>
      </c>
      <c r="L451" s="17"/>
      <c r="M451" s="17"/>
    </row>
    <row r="452" spans="1:16" s="187" customFormat="1" ht="175.25" customHeight="1" thickBot="1" x14ac:dyDescent="0.4">
      <c r="A452" s="81" t="s">
        <v>256</v>
      </c>
      <c r="B452" s="197" t="s">
        <v>256</v>
      </c>
      <c r="C452" s="15"/>
      <c r="D452" s="15"/>
      <c r="E452" s="7"/>
      <c r="F452" s="7"/>
      <c r="G452" s="7"/>
      <c r="H452" s="7"/>
      <c r="I452" s="7"/>
      <c r="J452" s="7"/>
      <c r="K452" s="2" t="str">
        <f>IF(AND(G451&gt;=O453,G451&lt;=P453),N453,IF(AND(G451&gt;=O454,G451&lt;=P454),N454,IF(AND(G451&gt;=O455,G451&lt;=P455),N455,IF(AND(G451&gt;=O456,G451&lt;=P456),N456,IF(AND(G451&gt;=O457,G451&lt;=P457),N457,IF(AND(G451&gt;=O458,G451&lt;=P458),N458,N459))))))</f>
        <v xml:space="preserve">Verify Data Entry - Enter 0 for N.N </v>
      </c>
      <c r="L452" s="17"/>
      <c r="M452" s="17"/>
      <c r="O452" s="187" t="s">
        <v>0</v>
      </c>
      <c r="P452" s="187" t="s">
        <v>1</v>
      </c>
    </row>
    <row r="453" spans="1:16" s="187" customFormat="1" ht="174" hidden="1" x14ac:dyDescent="0.35">
      <c r="A453" s="81"/>
      <c r="B453" s="197"/>
      <c r="C453" s="15"/>
      <c r="D453" s="15"/>
      <c r="E453" s="7"/>
      <c r="F453" s="7"/>
      <c r="G453" s="7"/>
      <c r="H453" s="7"/>
      <c r="I453" s="7"/>
      <c r="J453" s="7"/>
      <c r="K453" s="1"/>
      <c r="L453" s="17"/>
      <c r="M453" s="17"/>
      <c r="N453" s="188" t="s">
        <v>440</v>
      </c>
      <c r="O453" s="187">
        <v>0</v>
      </c>
      <c r="P453" s="187">
        <v>150</v>
      </c>
    </row>
    <row r="454" spans="1:16" s="187" customFormat="1" ht="101.5" hidden="1" x14ac:dyDescent="0.35">
      <c r="A454" s="81"/>
      <c r="B454" s="197"/>
      <c r="C454" s="15"/>
      <c r="D454" s="15"/>
      <c r="E454" s="7"/>
      <c r="F454" s="7"/>
      <c r="G454" s="7"/>
      <c r="H454" s="7"/>
      <c r="I454" s="7"/>
      <c r="J454" s="7"/>
      <c r="K454" s="1"/>
      <c r="L454" s="17"/>
      <c r="M454" s="17"/>
      <c r="N454" s="188" t="s">
        <v>439</v>
      </c>
      <c r="O454" s="187">
        <v>150</v>
      </c>
      <c r="P454" s="187">
        <v>250</v>
      </c>
    </row>
    <row r="455" spans="1:16" s="187" customFormat="1" ht="43.5" hidden="1" x14ac:dyDescent="0.35">
      <c r="A455" s="81"/>
      <c r="B455" s="197"/>
      <c r="C455" s="15"/>
      <c r="D455" s="15"/>
      <c r="E455" s="7"/>
      <c r="F455" s="7"/>
      <c r="G455" s="7"/>
      <c r="H455" s="7"/>
      <c r="I455" s="7"/>
      <c r="J455" s="7"/>
      <c r="K455" s="1"/>
      <c r="L455" s="17"/>
      <c r="M455" s="17"/>
      <c r="N455" s="188" t="s">
        <v>441</v>
      </c>
      <c r="O455" s="187">
        <v>250</v>
      </c>
      <c r="P455" s="187">
        <v>300</v>
      </c>
    </row>
    <row r="456" spans="1:16" s="187" customFormat="1" ht="116" hidden="1" x14ac:dyDescent="0.35">
      <c r="A456" s="81"/>
      <c r="B456" s="197"/>
      <c r="C456" s="15"/>
      <c r="D456" s="15"/>
      <c r="E456" s="7"/>
      <c r="F456" s="7"/>
      <c r="G456" s="7"/>
      <c r="H456" s="7"/>
      <c r="I456" s="7"/>
      <c r="J456" s="7"/>
      <c r="K456" s="1"/>
      <c r="L456" s="17"/>
      <c r="M456" s="17"/>
      <c r="N456" s="188" t="s">
        <v>442</v>
      </c>
      <c r="O456" s="187">
        <v>300</v>
      </c>
      <c r="P456" s="187">
        <v>450</v>
      </c>
    </row>
    <row r="457" spans="1:16" s="187" customFormat="1" ht="116" hidden="1" x14ac:dyDescent="0.35">
      <c r="A457" s="81"/>
      <c r="B457" s="197"/>
      <c r="C457" s="15"/>
      <c r="D457" s="15"/>
      <c r="E457" s="7"/>
      <c r="F457" s="7"/>
      <c r="G457" s="7"/>
      <c r="H457" s="7"/>
      <c r="I457" s="7"/>
      <c r="J457" s="7"/>
      <c r="K457" s="1"/>
      <c r="L457" s="17"/>
      <c r="M457" s="17"/>
      <c r="N457" s="188" t="s">
        <v>443</v>
      </c>
      <c r="O457" s="187">
        <v>450</v>
      </c>
      <c r="P457" s="187">
        <v>1500</v>
      </c>
    </row>
    <row r="458" spans="1:16" s="187" customFormat="1" ht="101.5" hidden="1" x14ac:dyDescent="0.35">
      <c r="A458" s="81"/>
      <c r="B458" s="197"/>
      <c r="C458" s="15"/>
      <c r="D458" s="15"/>
      <c r="E458" s="7"/>
      <c r="F458" s="7"/>
      <c r="G458" s="7"/>
      <c r="H458" s="7"/>
      <c r="I458" s="7"/>
      <c r="J458" s="7"/>
      <c r="K458" s="1"/>
      <c r="L458" s="17"/>
      <c r="M458" s="17"/>
      <c r="N458" s="188" t="s">
        <v>444</v>
      </c>
      <c r="O458" s="187">
        <v>1500</v>
      </c>
      <c r="P458" s="187">
        <v>2500</v>
      </c>
    </row>
    <row r="459" spans="1:16" s="187" customFormat="1" hidden="1" x14ac:dyDescent="0.35">
      <c r="A459" s="81"/>
      <c r="B459" s="197"/>
      <c r="C459" s="15"/>
      <c r="D459" s="15"/>
      <c r="E459" s="7"/>
      <c r="F459" s="7"/>
      <c r="G459" s="7"/>
      <c r="H459" s="7"/>
      <c r="I459" s="7"/>
      <c r="J459" s="7"/>
      <c r="K459" s="6"/>
      <c r="L459" s="17"/>
      <c r="M459" s="17"/>
      <c r="N459" s="187" t="s">
        <v>463</v>
      </c>
    </row>
    <row r="460" spans="1:16" s="187" customFormat="1" x14ac:dyDescent="0.35">
      <c r="A460" s="81" t="s">
        <v>256</v>
      </c>
      <c r="B460" s="197" t="s">
        <v>256</v>
      </c>
      <c r="C460" s="15"/>
      <c r="D460" s="15"/>
      <c r="E460" s="7"/>
      <c r="F460" s="7"/>
      <c r="G460" s="7"/>
      <c r="H460" s="7"/>
      <c r="I460" s="7"/>
      <c r="J460" s="7"/>
      <c r="K460" s="7"/>
      <c r="L460" s="17"/>
      <c r="M460" s="17"/>
    </row>
    <row r="461" spans="1:16" s="187" customFormat="1" x14ac:dyDescent="0.35">
      <c r="A461" s="81" t="s">
        <v>256</v>
      </c>
      <c r="B461" s="197" t="s">
        <v>256</v>
      </c>
      <c r="C461" s="15"/>
      <c r="D461" s="15"/>
      <c r="E461" s="16" t="str">
        <f>IF(AND(G451&gt;=0,G451&lt;=300),N462,IF(AND(G451&gt;=300,G451&lt;=300),N463,N464))</f>
        <v>Verify Data Entry</v>
      </c>
      <c r="F461" s="7"/>
      <c r="G461" s="7"/>
      <c r="H461" s="7"/>
      <c r="I461" s="7"/>
      <c r="J461" s="7"/>
      <c r="K461" s="7"/>
      <c r="L461" s="17"/>
      <c r="M461" s="17"/>
    </row>
    <row r="462" spans="1:16" s="187" customFormat="1" ht="15" customHeight="1" x14ac:dyDescent="0.35">
      <c r="A462" s="81" t="s">
        <v>256</v>
      </c>
      <c r="B462" s="197" t="s">
        <v>256</v>
      </c>
      <c r="C462" s="15"/>
      <c r="D462" s="15"/>
      <c r="E462" s="199">
        <f>IF(AND(E461=N462),X467,0)</f>
        <v>0</v>
      </c>
      <c r="F462" s="7" t="s">
        <v>109</v>
      </c>
      <c r="G462" s="4" t="s">
        <v>15</v>
      </c>
      <c r="H462" s="7">
        <f>IF(AND(E461=N462),W467,0)</f>
        <v>0</v>
      </c>
      <c r="I462" s="7" t="s">
        <v>17</v>
      </c>
      <c r="J462" s="7"/>
      <c r="K462" s="7"/>
      <c r="L462" s="17"/>
      <c r="M462" s="17"/>
      <c r="N462" s="188" t="s">
        <v>438</v>
      </c>
    </row>
    <row r="463" spans="1:16" s="187" customFormat="1" hidden="1" x14ac:dyDescent="0.35">
      <c r="A463" s="81"/>
      <c r="B463" s="197"/>
      <c r="C463" s="15"/>
      <c r="D463" s="15"/>
      <c r="E463" s="7"/>
      <c r="F463" s="7"/>
      <c r="G463" s="7"/>
      <c r="H463" s="7"/>
      <c r="I463" s="7"/>
      <c r="J463" s="7"/>
      <c r="K463" s="7"/>
      <c r="L463" s="17"/>
      <c r="M463" s="17"/>
      <c r="N463" s="188" t="s">
        <v>16</v>
      </c>
    </row>
    <row r="464" spans="1:16" s="187" customFormat="1" hidden="1" x14ac:dyDescent="0.35">
      <c r="A464" s="81"/>
      <c r="B464" s="197"/>
      <c r="C464" s="15"/>
      <c r="D464" s="15"/>
      <c r="E464" s="7"/>
      <c r="F464" s="7"/>
      <c r="G464" s="7"/>
      <c r="H464" s="7"/>
      <c r="I464" s="7"/>
      <c r="J464" s="7"/>
      <c r="K464" s="7"/>
      <c r="L464" s="17"/>
      <c r="M464" s="17"/>
      <c r="N464" s="188" t="s">
        <v>6</v>
      </c>
    </row>
    <row r="465" spans="1:24" s="187" customFormat="1" hidden="1" x14ac:dyDescent="0.35">
      <c r="A465" s="81"/>
      <c r="B465" s="197"/>
      <c r="C465" s="15"/>
      <c r="D465" s="15"/>
      <c r="E465" s="7"/>
      <c r="F465" s="7"/>
      <c r="G465" s="7"/>
      <c r="H465" s="7"/>
      <c r="I465" s="7"/>
      <c r="J465" s="7"/>
      <c r="K465" s="7"/>
      <c r="L465" s="17"/>
      <c r="M465" s="17"/>
      <c r="N465" s="188"/>
    </row>
    <row r="466" spans="1:24" s="187" customFormat="1" hidden="1" x14ac:dyDescent="0.35">
      <c r="A466" s="84"/>
      <c r="B466" s="197"/>
      <c r="C466" s="15"/>
      <c r="D466" s="15"/>
      <c r="E466" s="7"/>
      <c r="F466" s="7"/>
      <c r="G466" s="7"/>
      <c r="H466" s="7"/>
      <c r="I466" s="7"/>
      <c r="J466" s="7"/>
      <c r="K466" s="7"/>
      <c r="L466" s="17"/>
      <c r="M466" s="17"/>
      <c r="O466" s="189" t="s">
        <v>18</v>
      </c>
      <c r="P466" s="189" t="s">
        <v>19</v>
      </c>
      <c r="Q466" s="189" t="s">
        <v>20</v>
      </c>
      <c r="R466" s="189" t="s">
        <v>21</v>
      </c>
      <c r="S466" s="189" t="s">
        <v>22</v>
      </c>
      <c r="T466" s="189"/>
      <c r="U466" s="189" t="s">
        <v>23</v>
      </c>
      <c r="V466" s="189" t="s">
        <v>24</v>
      </c>
      <c r="W466" s="189" t="s">
        <v>25</v>
      </c>
      <c r="X466" s="189" t="s">
        <v>26</v>
      </c>
    </row>
    <row r="467" spans="1:24" s="187" customFormat="1" ht="15" thickBot="1" x14ac:dyDescent="0.4">
      <c r="A467" s="82" t="s">
        <v>256</v>
      </c>
      <c r="B467" s="197" t="s">
        <v>256</v>
      </c>
      <c r="C467" s="15"/>
      <c r="D467" s="19"/>
      <c r="E467" s="20"/>
      <c r="F467" s="20"/>
      <c r="G467" s="20"/>
      <c r="H467" s="20"/>
      <c r="I467" s="20"/>
      <c r="J467" s="20"/>
      <c r="K467" s="20"/>
      <c r="L467" s="21"/>
      <c r="M467" s="17"/>
      <c r="O467" s="189">
        <v>1000</v>
      </c>
      <c r="P467" s="189" t="str">
        <f>G451</f>
        <v>Enter Data</v>
      </c>
      <c r="Q467" s="189">
        <v>300</v>
      </c>
      <c r="R467" s="189" t="e">
        <f>Q467-P467</f>
        <v>#VALUE!</v>
      </c>
      <c r="S467" s="189" t="e">
        <f>R467*$G$7/O467*1</f>
        <v>#VALUE!</v>
      </c>
      <c r="T467" s="189"/>
      <c r="U467" s="189">
        <v>100</v>
      </c>
      <c r="V467" s="189" t="e">
        <f>R467/U467</f>
        <v>#VALUE!</v>
      </c>
      <c r="W467" s="189" t="e">
        <f>ROUNDUP(V467,0)</f>
        <v>#VALUE!</v>
      </c>
      <c r="X467" s="198" t="e">
        <f>S467/W467</f>
        <v>#VALUE!</v>
      </c>
    </row>
    <row r="468" spans="1:24" s="187" customFormat="1" ht="15" thickBot="1" x14ac:dyDescent="0.4">
      <c r="A468" s="81" t="s">
        <v>256</v>
      </c>
      <c r="B468" s="197" t="s">
        <v>256</v>
      </c>
      <c r="C468" s="15"/>
      <c r="D468" s="7"/>
      <c r="E468" s="7"/>
      <c r="F468" s="7"/>
      <c r="G468" s="7"/>
      <c r="H468" s="7"/>
      <c r="I468" s="7"/>
      <c r="J468" s="7"/>
      <c r="K468" s="7"/>
      <c r="L468" s="7"/>
      <c r="M468" s="17"/>
    </row>
    <row r="469" spans="1:24" s="187" customFormat="1" ht="8.4" customHeight="1" thickBot="1" x14ac:dyDescent="0.4">
      <c r="A469" s="81" t="s">
        <v>256</v>
      </c>
      <c r="B469" s="197" t="s">
        <v>256</v>
      </c>
      <c r="C469" s="15"/>
      <c r="D469" s="12"/>
      <c r="E469" s="13"/>
      <c r="F469" s="13"/>
      <c r="G469" s="13"/>
      <c r="H469" s="13"/>
      <c r="I469" s="13"/>
      <c r="J469" s="13"/>
      <c r="K469" s="13"/>
      <c r="L469" s="14"/>
      <c r="M469" s="17"/>
    </row>
    <row r="470" spans="1:24" s="187" customFormat="1" ht="19" thickBot="1" x14ac:dyDescent="0.5">
      <c r="A470" s="81" t="s">
        <v>256</v>
      </c>
      <c r="B470" s="197" t="s">
        <v>256</v>
      </c>
      <c r="C470" s="15"/>
      <c r="D470" s="15"/>
      <c r="E470" s="24" t="s">
        <v>120</v>
      </c>
      <c r="F470" s="7"/>
      <c r="G470" s="32" t="s">
        <v>251</v>
      </c>
      <c r="H470" s="25" t="s">
        <v>79</v>
      </c>
      <c r="I470" s="7"/>
      <c r="J470" s="7"/>
      <c r="K470" s="16" t="s">
        <v>10</v>
      </c>
      <c r="L470" s="17"/>
      <c r="M470" s="17"/>
    </row>
    <row r="471" spans="1:24" s="187" customFormat="1" ht="305" customHeight="1" thickBot="1" x14ac:dyDescent="0.4">
      <c r="A471" s="81" t="s">
        <v>256</v>
      </c>
      <c r="B471" s="197" t="s">
        <v>256</v>
      </c>
      <c r="C471" s="15"/>
      <c r="D471" s="15"/>
      <c r="E471" s="7"/>
      <c r="F471" s="7"/>
      <c r="G471" s="7"/>
      <c r="H471" s="7"/>
      <c r="I471" s="7"/>
      <c r="J471" s="7"/>
      <c r="K471" s="2" t="str">
        <f>IF(AND(G470&gt;=O472,G470&lt;=P472),N472,IF(AND(G470&gt;=O473,G470&lt;=P473),N473,IF(AND(G470&gt;=O474,G470&lt;=P474),N474,IF(AND(G470&gt;=O475,G470&lt;=P475),N475,IF(AND(G470&gt;=O476,G470&lt;=P476),N476,IF(AND(G470&gt;=O477,G470&lt;=P477),N477,N478))))))</f>
        <v xml:space="preserve">Verify Data Entry - Enter 0 for N.N </v>
      </c>
      <c r="L471" s="17"/>
      <c r="M471" s="17"/>
      <c r="O471" s="187" t="s">
        <v>0</v>
      </c>
      <c r="P471" s="187" t="s">
        <v>1</v>
      </c>
    </row>
    <row r="472" spans="1:24" s="187" customFormat="1" ht="404.4" hidden="1" customHeight="1" x14ac:dyDescent="0.35">
      <c r="A472" s="81"/>
      <c r="B472" s="197"/>
      <c r="C472" s="15"/>
      <c r="D472" s="15"/>
      <c r="E472" s="7"/>
      <c r="F472" s="7"/>
      <c r="G472" s="7"/>
      <c r="H472" s="7"/>
      <c r="I472" s="7"/>
      <c r="J472" s="7"/>
      <c r="K472" s="1"/>
      <c r="L472" s="17"/>
      <c r="M472" s="17"/>
      <c r="N472" s="188" t="s">
        <v>540</v>
      </c>
      <c r="O472" s="187">
        <v>0</v>
      </c>
      <c r="P472" s="187">
        <v>0.05</v>
      </c>
    </row>
    <row r="473" spans="1:24" s="187" customFormat="1" ht="291" hidden="1" customHeight="1" x14ac:dyDescent="0.35">
      <c r="A473" s="81"/>
      <c r="B473" s="197"/>
      <c r="C473" s="15"/>
      <c r="D473" s="15"/>
      <c r="E473" s="7"/>
      <c r="F473" s="7"/>
      <c r="G473" s="7"/>
      <c r="H473" s="7"/>
      <c r="I473" s="7"/>
      <c r="J473" s="7"/>
      <c r="K473" s="1"/>
      <c r="L473" s="17"/>
      <c r="M473" s="17"/>
      <c r="N473" s="188" t="s">
        <v>539</v>
      </c>
      <c r="O473" s="187">
        <v>0.06</v>
      </c>
      <c r="P473" s="187">
        <v>0.34</v>
      </c>
    </row>
    <row r="474" spans="1:24" s="187" customFormat="1" ht="309.64999999999998" hidden="1" customHeight="1" x14ac:dyDescent="0.35">
      <c r="A474" s="81"/>
      <c r="B474" s="197"/>
      <c r="C474" s="15"/>
      <c r="D474" s="15"/>
      <c r="E474" s="7"/>
      <c r="F474" s="7"/>
      <c r="G474" s="7"/>
      <c r="H474" s="7"/>
      <c r="I474" s="7"/>
      <c r="J474" s="7"/>
      <c r="K474" s="1"/>
      <c r="L474" s="17"/>
      <c r="M474" s="17"/>
      <c r="N474" s="188" t="s">
        <v>541</v>
      </c>
      <c r="O474" s="187">
        <v>0.35</v>
      </c>
      <c r="P474" s="187">
        <v>0.55000000000000004</v>
      </c>
    </row>
    <row r="475" spans="1:24" s="187" customFormat="1" ht="174" hidden="1" x14ac:dyDescent="0.35">
      <c r="A475" s="81"/>
      <c r="B475" s="197"/>
      <c r="C475" s="15"/>
      <c r="D475" s="15"/>
      <c r="E475" s="7"/>
      <c r="F475" s="7"/>
      <c r="G475" s="7"/>
      <c r="H475" s="7"/>
      <c r="I475" s="7"/>
      <c r="J475" s="7"/>
      <c r="K475" s="1"/>
      <c r="L475" s="17"/>
      <c r="M475" s="17"/>
      <c r="N475" s="188" t="s">
        <v>542</v>
      </c>
      <c r="O475" s="187">
        <v>0.56000000000000005</v>
      </c>
      <c r="P475" s="187">
        <v>1</v>
      </c>
    </row>
    <row r="476" spans="1:24" s="187" customFormat="1" ht="203" hidden="1" x14ac:dyDescent="0.35">
      <c r="A476" s="81"/>
      <c r="B476" s="197"/>
      <c r="C476" s="15"/>
      <c r="D476" s="15"/>
      <c r="E476" s="7"/>
      <c r="F476" s="7"/>
      <c r="G476" s="7"/>
      <c r="H476" s="7"/>
      <c r="I476" s="7"/>
      <c r="J476" s="7"/>
      <c r="K476" s="1"/>
      <c r="L476" s="17"/>
      <c r="M476" s="17"/>
      <c r="N476" s="188" t="s">
        <v>545</v>
      </c>
      <c r="O476" s="187">
        <v>1.01</v>
      </c>
      <c r="P476" s="187">
        <v>4</v>
      </c>
    </row>
    <row r="477" spans="1:24" s="187" customFormat="1" ht="43.5" hidden="1" x14ac:dyDescent="0.35">
      <c r="A477" s="81"/>
      <c r="B477" s="197"/>
      <c r="C477" s="15"/>
      <c r="D477" s="15"/>
      <c r="E477" s="7"/>
      <c r="F477" s="7"/>
      <c r="G477" s="7"/>
      <c r="H477" s="7"/>
      <c r="I477" s="7"/>
      <c r="J477" s="7"/>
      <c r="K477" s="1"/>
      <c r="L477" s="17"/>
      <c r="M477" s="17"/>
      <c r="N477" s="188" t="s">
        <v>543</v>
      </c>
      <c r="O477" s="187">
        <v>4.01</v>
      </c>
      <c r="P477" s="187">
        <v>50</v>
      </c>
    </row>
    <row r="478" spans="1:24" s="187" customFormat="1" hidden="1" x14ac:dyDescent="0.35">
      <c r="A478" s="81"/>
      <c r="B478" s="197"/>
      <c r="C478" s="15"/>
      <c r="D478" s="15"/>
      <c r="E478" s="7"/>
      <c r="F478" s="7"/>
      <c r="G478" s="7"/>
      <c r="H478" s="7"/>
      <c r="I478" s="7"/>
      <c r="J478" s="7"/>
      <c r="K478" s="6"/>
      <c r="L478" s="17"/>
      <c r="M478" s="17"/>
      <c r="N478" s="187" t="s">
        <v>463</v>
      </c>
    </row>
    <row r="479" spans="1:24" s="187" customFormat="1" x14ac:dyDescent="0.35">
      <c r="A479" s="81" t="s">
        <v>256</v>
      </c>
      <c r="B479" s="197" t="s">
        <v>256</v>
      </c>
      <c r="C479" s="15"/>
      <c r="D479" s="15"/>
      <c r="E479" s="7"/>
      <c r="F479" s="7"/>
      <c r="G479" s="7"/>
      <c r="H479" s="7"/>
      <c r="I479" s="7"/>
      <c r="J479" s="7"/>
      <c r="K479" s="7"/>
      <c r="L479" s="17"/>
      <c r="M479" s="17"/>
    </row>
    <row r="480" spans="1:24" s="187" customFormat="1" x14ac:dyDescent="0.35">
      <c r="A480" s="81" t="s">
        <v>256</v>
      </c>
      <c r="B480" s="197" t="s">
        <v>256</v>
      </c>
      <c r="C480" s="15"/>
      <c r="D480" s="15"/>
      <c r="E480" s="16" t="str">
        <f>IF(AND(G470&gt;=0,G470&lt;=0.55),N481,IF(AND(G470&gt;=0.55,G470&lt;=50),N482,N483))</f>
        <v>Verify Data Entry</v>
      </c>
      <c r="F480" s="7"/>
      <c r="G480" s="7"/>
      <c r="H480" s="7"/>
      <c r="I480" s="7"/>
      <c r="J480" s="7"/>
      <c r="K480" s="7"/>
      <c r="L480" s="17"/>
      <c r="M480" s="17"/>
    </row>
    <row r="481" spans="1:24" s="187" customFormat="1" x14ac:dyDescent="0.35">
      <c r="A481" s="81" t="s">
        <v>256</v>
      </c>
      <c r="B481" s="197" t="s">
        <v>256</v>
      </c>
      <c r="C481" s="15"/>
      <c r="D481" s="15"/>
      <c r="E481" s="18">
        <f>IF(AND(E480=N481),X486,0)</f>
        <v>0</v>
      </c>
      <c r="F481" s="7" t="s">
        <v>109</v>
      </c>
      <c r="G481" s="4"/>
      <c r="H481" s="7"/>
      <c r="I481" s="7"/>
      <c r="J481" s="7"/>
      <c r="K481" s="7"/>
      <c r="L481" s="17"/>
      <c r="M481" s="17"/>
      <c r="N481" s="188" t="s">
        <v>398</v>
      </c>
    </row>
    <row r="482" spans="1:24" s="187" customFormat="1" hidden="1" x14ac:dyDescent="0.35">
      <c r="A482" s="81"/>
      <c r="B482" s="197"/>
      <c r="C482" s="15"/>
      <c r="D482" s="15"/>
      <c r="E482" s="7"/>
      <c r="F482" s="7"/>
      <c r="G482" s="7"/>
      <c r="H482" s="7"/>
      <c r="I482" s="7"/>
      <c r="J482" s="7"/>
      <c r="K482" s="7"/>
      <c r="L482" s="17"/>
      <c r="M482" s="17"/>
      <c r="N482" s="188" t="s">
        <v>108</v>
      </c>
    </row>
    <row r="483" spans="1:24" s="187" customFormat="1" x14ac:dyDescent="0.35">
      <c r="A483" s="81" t="s">
        <v>256</v>
      </c>
      <c r="B483" s="197" t="s">
        <v>256</v>
      </c>
      <c r="C483" s="15"/>
      <c r="D483" s="15"/>
      <c r="E483" s="16" t="s">
        <v>110</v>
      </c>
      <c r="F483" s="7"/>
      <c r="G483" s="7"/>
      <c r="H483" s="7"/>
      <c r="I483" s="7"/>
      <c r="J483" s="7"/>
      <c r="K483" s="7"/>
      <c r="L483" s="17"/>
      <c r="M483" s="17"/>
      <c r="N483" s="188" t="s">
        <v>6</v>
      </c>
    </row>
    <row r="484" spans="1:24" s="187" customFormat="1" hidden="1" x14ac:dyDescent="0.35">
      <c r="A484" s="81"/>
      <c r="B484" s="197"/>
      <c r="C484" s="15"/>
      <c r="D484" s="15"/>
      <c r="E484" s="7"/>
      <c r="F484" s="7"/>
      <c r="G484" s="7"/>
      <c r="H484" s="7"/>
      <c r="I484" s="7"/>
      <c r="J484" s="7"/>
      <c r="K484" s="7"/>
      <c r="L484" s="17"/>
      <c r="M484" s="17"/>
      <c r="N484" s="188"/>
    </row>
    <row r="485" spans="1:24" s="187" customFormat="1" hidden="1" x14ac:dyDescent="0.35">
      <c r="A485" s="84"/>
      <c r="B485" s="197"/>
      <c r="C485" s="15"/>
      <c r="D485" s="15"/>
      <c r="E485" s="7"/>
      <c r="F485" s="7"/>
      <c r="G485" s="7"/>
      <c r="H485" s="7"/>
      <c r="I485" s="7"/>
      <c r="J485" s="7"/>
      <c r="K485" s="7"/>
      <c r="L485" s="17"/>
      <c r="M485" s="17"/>
      <c r="O485" s="189" t="s">
        <v>18</v>
      </c>
      <c r="P485" s="189" t="s">
        <v>19</v>
      </c>
      <c r="Q485" s="189" t="s">
        <v>20</v>
      </c>
      <c r="R485" s="189" t="s">
        <v>21</v>
      </c>
      <c r="S485" s="189" t="s">
        <v>22</v>
      </c>
      <c r="T485" s="189"/>
      <c r="U485" s="189" t="s">
        <v>23</v>
      </c>
      <c r="V485" s="189" t="s">
        <v>24</v>
      </c>
      <c r="W485" s="189" t="s">
        <v>25</v>
      </c>
      <c r="X485" s="189" t="s">
        <v>26</v>
      </c>
    </row>
    <row r="486" spans="1:24" s="187" customFormat="1" x14ac:dyDescent="0.35">
      <c r="A486" s="82" t="s">
        <v>256</v>
      </c>
      <c r="B486" s="197" t="s">
        <v>256</v>
      </c>
      <c r="C486" s="15"/>
      <c r="D486" s="15"/>
      <c r="E486" s="7"/>
      <c r="F486" s="7"/>
      <c r="G486" s="7"/>
      <c r="H486" s="7"/>
      <c r="I486" s="7"/>
      <c r="J486" s="7"/>
      <c r="K486" s="7"/>
      <c r="L486" s="17"/>
      <c r="M486" s="17"/>
      <c r="O486" s="189">
        <v>100</v>
      </c>
      <c r="P486" s="189">
        <v>0</v>
      </c>
      <c r="Q486" s="189">
        <v>0.02</v>
      </c>
      <c r="R486" s="189">
        <f>Q486-P486</f>
        <v>0.02</v>
      </c>
      <c r="S486" s="189" t="e">
        <f>R486*$G$7/O486*1</f>
        <v>#VALUE!</v>
      </c>
      <c r="T486" s="189"/>
      <c r="U486" s="189">
        <v>0.02</v>
      </c>
      <c r="V486" s="189">
        <f>R486/U486</f>
        <v>1</v>
      </c>
      <c r="W486" s="189">
        <f>ROUNDUP(V486,0)</f>
        <v>1</v>
      </c>
      <c r="X486" s="191" t="e">
        <f>S486/W486</f>
        <v>#VALUE!</v>
      </c>
    </row>
    <row r="487" spans="1:24" s="187" customFormat="1" x14ac:dyDescent="0.35">
      <c r="A487" s="81" t="s">
        <v>256</v>
      </c>
      <c r="B487" s="197" t="s">
        <v>256</v>
      </c>
      <c r="C487" s="15"/>
      <c r="D487" s="15"/>
      <c r="E487" s="16" t="str">
        <f>IF(AND(G470&gt;=0,G470&lt;=0.55),N488,IF(AND(G470&gt;=0.55,G470&lt;=50),N489,N490))</f>
        <v>Verify Data Entry</v>
      </c>
      <c r="F487" s="7"/>
      <c r="G487" s="7"/>
      <c r="H487" s="7"/>
      <c r="I487" s="7"/>
      <c r="J487" s="7"/>
      <c r="K487" s="7"/>
      <c r="L487" s="17"/>
      <c r="M487" s="17"/>
      <c r="O487" s="189"/>
      <c r="P487" s="189"/>
      <c r="Q487" s="189"/>
      <c r="R487" s="189"/>
      <c r="S487" s="189"/>
      <c r="T487" s="189"/>
      <c r="U487" s="189"/>
      <c r="V487" s="189"/>
      <c r="W487" s="189"/>
      <c r="X487" s="189"/>
    </row>
    <row r="488" spans="1:24" s="187" customFormat="1" x14ac:dyDescent="0.35">
      <c r="A488" s="81" t="s">
        <v>256</v>
      </c>
      <c r="B488" s="197" t="s">
        <v>256</v>
      </c>
      <c r="C488" s="15"/>
      <c r="D488" s="15"/>
      <c r="E488" s="18">
        <f>IF(AND(E487=N488),X493,0)</f>
        <v>0</v>
      </c>
      <c r="F488" s="7" t="s">
        <v>109</v>
      </c>
      <c r="G488" s="4"/>
      <c r="H488" s="7"/>
      <c r="I488" s="7"/>
      <c r="J488" s="7"/>
      <c r="K488" s="7"/>
      <c r="L488" s="17"/>
      <c r="M488" s="17"/>
      <c r="N488" s="188" t="s">
        <v>399</v>
      </c>
      <c r="O488" s="189"/>
      <c r="P488" s="189"/>
      <c r="Q488" s="189"/>
      <c r="R488" s="189"/>
      <c r="S488" s="189"/>
      <c r="T488" s="189"/>
      <c r="U488" s="189"/>
      <c r="V488" s="189"/>
      <c r="W488" s="189"/>
      <c r="X488" s="189"/>
    </row>
    <row r="489" spans="1:24" s="187" customFormat="1" hidden="1" x14ac:dyDescent="0.35">
      <c r="A489" s="81"/>
      <c r="B489" s="197"/>
      <c r="C489" s="15"/>
      <c r="D489" s="15"/>
      <c r="E489" s="7"/>
      <c r="F489" s="7"/>
      <c r="G489" s="7"/>
      <c r="H489" s="7"/>
      <c r="I489" s="7"/>
      <c r="J489" s="7"/>
      <c r="K489" s="7"/>
      <c r="L489" s="17"/>
      <c r="M489" s="17"/>
      <c r="N489" s="188" t="s">
        <v>108</v>
      </c>
      <c r="O489" s="189"/>
      <c r="P489" s="189"/>
      <c r="Q489" s="189"/>
      <c r="R489" s="189"/>
      <c r="S489" s="189"/>
      <c r="T489" s="189"/>
      <c r="U489" s="189"/>
      <c r="V489" s="189"/>
      <c r="W489" s="189"/>
      <c r="X489" s="189"/>
    </row>
    <row r="490" spans="1:24" s="187" customFormat="1" hidden="1" x14ac:dyDescent="0.35">
      <c r="A490" s="81"/>
      <c r="B490" s="197"/>
      <c r="C490" s="15"/>
      <c r="D490" s="15"/>
      <c r="E490" s="16"/>
      <c r="F490" s="7"/>
      <c r="G490" s="7"/>
      <c r="H490" s="7"/>
      <c r="I490" s="7"/>
      <c r="J490" s="7"/>
      <c r="K490" s="7"/>
      <c r="L490" s="17"/>
      <c r="M490" s="17"/>
      <c r="N490" s="188" t="s">
        <v>6</v>
      </c>
      <c r="O490" s="189"/>
      <c r="P490" s="189"/>
      <c r="Q490" s="189"/>
      <c r="R490" s="189"/>
      <c r="S490" s="189"/>
      <c r="T490" s="189"/>
      <c r="U490" s="189"/>
      <c r="V490" s="189"/>
      <c r="W490" s="189"/>
      <c r="X490" s="189"/>
    </row>
    <row r="491" spans="1:24" s="187" customFormat="1" hidden="1" x14ac:dyDescent="0.35">
      <c r="A491" s="81"/>
      <c r="B491" s="197"/>
      <c r="C491" s="15"/>
      <c r="D491" s="15"/>
      <c r="E491" s="7"/>
      <c r="F491" s="7"/>
      <c r="G491" s="7"/>
      <c r="H491" s="7"/>
      <c r="I491" s="7"/>
      <c r="J491" s="7"/>
      <c r="K491" s="7"/>
      <c r="L491" s="17"/>
      <c r="M491" s="17"/>
      <c r="N491" s="188"/>
      <c r="O491" s="189"/>
      <c r="P491" s="189"/>
      <c r="Q491" s="189"/>
      <c r="R491" s="189"/>
      <c r="S491" s="189"/>
      <c r="T491" s="189"/>
      <c r="U491" s="189"/>
      <c r="V491" s="189"/>
      <c r="W491" s="189"/>
      <c r="X491" s="189"/>
    </row>
    <row r="492" spans="1:24" s="187" customFormat="1" hidden="1" x14ac:dyDescent="0.35">
      <c r="A492" s="84"/>
      <c r="B492" s="197"/>
      <c r="C492" s="15"/>
      <c r="D492" s="15"/>
      <c r="E492" s="7"/>
      <c r="F492" s="7"/>
      <c r="G492" s="7"/>
      <c r="H492" s="7"/>
      <c r="I492" s="7"/>
      <c r="J492" s="7"/>
      <c r="K492" s="7"/>
      <c r="L492" s="17"/>
      <c r="M492" s="17"/>
      <c r="O492" s="189" t="s">
        <v>18</v>
      </c>
      <c r="P492" s="189" t="s">
        <v>19</v>
      </c>
      <c r="Q492" s="189" t="s">
        <v>20</v>
      </c>
      <c r="R492" s="189" t="s">
        <v>21</v>
      </c>
      <c r="S492" s="189" t="s">
        <v>22</v>
      </c>
      <c r="T492" s="189"/>
      <c r="U492" s="189" t="s">
        <v>23</v>
      </c>
      <c r="V492" s="189" t="s">
        <v>24</v>
      </c>
      <c r="W492" s="189" t="s">
        <v>25</v>
      </c>
      <c r="X492" s="189" t="s">
        <v>26</v>
      </c>
    </row>
    <row r="493" spans="1:24" s="187" customFormat="1" hidden="1" x14ac:dyDescent="0.35">
      <c r="A493" s="82"/>
      <c r="B493" s="197"/>
      <c r="C493" s="15"/>
      <c r="D493" s="15"/>
      <c r="E493" s="7"/>
      <c r="F493" s="7"/>
      <c r="G493" s="7"/>
      <c r="H493" s="7"/>
      <c r="I493" s="7"/>
      <c r="J493" s="7"/>
      <c r="K493" s="7"/>
      <c r="L493" s="17"/>
      <c r="M493" s="17"/>
      <c r="O493" s="189">
        <v>7.57</v>
      </c>
      <c r="P493" s="189">
        <v>0</v>
      </c>
      <c r="Q493" s="189">
        <v>0.02</v>
      </c>
      <c r="R493" s="189">
        <f>Q493-P493</f>
        <v>0.02</v>
      </c>
      <c r="S493" s="189" t="e">
        <f>R493*$G$7/O493*1</f>
        <v>#VALUE!</v>
      </c>
      <c r="T493" s="189"/>
      <c r="U493" s="189">
        <v>0.02</v>
      </c>
      <c r="V493" s="189">
        <f>R493/U493</f>
        <v>1</v>
      </c>
      <c r="W493" s="189">
        <f>ROUNDUP(V493,0)</f>
        <v>1</v>
      </c>
      <c r="X493" s="191" t="e">
        <f>S493/W493</f>
        <v>#VALUE!</v>
      </c>
    </row>
    <row r="494" spans="1:24" s="187" customFormat="1" hidden="1" x14ac:dyDescent="0.35">
      <c r="A494" s="81"/>
      <c r="B494" s="197"/>
      <c r="C494" s="15"/>
      <c r="D494" s="15"/>
      <c r="E494" s="7"/>
      <c r="F494" s="7"/>
      <c r="G494" s="7"/>
      <c r="H494" s="7"/>
      <c r="I494" s="7"/>
      <c r="J494" s="7"/>
      <c r="K494" s="7"/>
      <c r="L494" s="17"/>
      <c r="M494" s="17"/>
    </row>
    <row r="495" spans="1:24" s="187" customFormat="1" hidden="1" x14ac:dyDescent="0.35">
      <c r="A495" s="82"/>
      <c r="B495" s="197"/>
      <c r="C495" s="15"/>
      <c r="D495" s="15"/>
      <c r="E495" s="7"/>
      <c r="F495" s="7"/>
      <c r="G495" s="7"/>
      <c r="H495" s="7"/>
      <c r="I495" s="7"/>
      <c r="J495" s="7"/>
      <c r="K495" s="7"/>
      <c r="L495" s="17"/>
      <c r="M495" s="17"/>
    </row>
    <row r="496" spans="1:24" s="187" customFormat="1" hidden="1" x14ac:dyDescent="0.35">
      <c r="A496" s="82"/>
      <c r="B496" s="197"/>
      <c r="C496" s="15"/>
      <c r="D496" s="15"/>
      <c r="E496" s="7"/>
      <c r="F496" s="7"/>
      <c r="G496" s="7"/>
      <c r="H496" s="7"/>
      <c r="I496" s="7"/>
      <c r="J496" s="7"/>
      <c r="K496" s="7"/>
      <c r="L496" s="17"/>
      <c r="M496" s="17"/>
    </row>
    <row r="497" spans="1:16" s="187" customFormat="1" hidden="1" x14ac:dyDescent="0.35">
      <c r="A497" s="82"/>
      <c r="B497" s="197"/>
      <c r="C497" s="15"/>
      <c r="D497" s="15"/>
      <c r="E497" s="7"/>
      <c r="F497" s="7"/>
      <c r="G497" s="7"/>
      <c r="H497" s="7"/>
      <c r="I497" s="7"/>
      <c r="J497" s="7"/>
      <c r="K497" s="7"/>
      <c r="L497" s="17"/>
      <c r="M497" s="17"/>
    </row>
    <row r="498" spans="1:16" s="187" customFormat="1" ht="15" thickBot="1" x14ac:dyDescent="0.4">
      <c r="A498" s="82" t="s">
        <v>256</v>
      </c>
      <c r="B498" s="197" t="s">
        <v>256</v>
      </c>
      <c r="C498" s="15"/>
      <c r="D498" s="19"/>
      <c r="E498" s="20"/>
      <c r="F498" s="20"/>
      <c r="G498" s="20"/>
      <c r="H498" s="20"/>
      <c r="I498" s="20"/>
      <c r="J498" s="20"/>
      <c r="K498" s="20"/>
      <c r="L498" s="21"/>
      <c r="M498" s="17"/>
    </row>
    <row r="499" spans="1:16" s="187" customFormat="1" ht="15" thickBot="1" x14ac:dyDescent="0.4">
      <c r="A499" s="81" t="s">
        <v>256</v>
      </c>
      <c r="B499" s="197" t="s">
        <v>256</v>
      </c>
      <c r="C499" s="15"/>
      <c r="D499" s="7"/>
      <c r="E499" s="7"/>
      <c r="F499" s="7"/>
      <c r="G499" s="7"/>
      <c r="H499" s="7"/>
      <c r="I499" s="7"/>
      <c r="J499" s="7"/>
      <c r="K499" s="7"/>
      <c r="L499" s="7"/>
      <c r="M499" s="17"/>
    </row>
    <row r="500" spans="1:16" s="187" customFormat="1" ht="8.4" customHeight="1" thickBot="1" x14ac:dyDescent="0.4">
      <c r="A500" s="81" t="s">
        <v>256</v>
      </c>
      <c r="B500" s="197" t="s">
        <v>256</v>
      </c>
      <c r="C500" s="15"/>
      <c r="D500" s="12"/>
      <c r="E500" s="13"/>
      <c r="F500" s="13"/>
      <c r="G500" s="13"/>
      <c r="H500" s="13"/>
      <c r="I500" s="13"/>
      <c r="J500" s="13"/>
      <c r="K500" s="13"/>
      <c r="L500" s="14"/>
      <c r="M500" s="17"/>
    </row>
    <row r="501" spans="1:16" s="187" customFormat="1" ht="19" thickBot="1" x14ac:dyDescent="0.5">
      <c r="A501" s="81" t="s">
        <v>256</v>
      </c>
      <c r="B501" s="197" t="s">
        <v>256</v>
      </c>
      <c r="C501" s="15"/>
      <c r="D501" s="15"/>
      <c r="E501" s="24" t="s">
        <v>124</v>
      </c>
      <c r="F501" s="7"/>
      <c r="G501" s="32" t="s">
        <v>251</v>
      </c>
      <c r="H501" s="25" t="s">
        <v>79</v>
      </c>
      <c r="I501" s="7"/>
      <c r="J501" s="7"/>
      <c r="K501" s="16" t="s">
        <v>10</v>
      </c>
      <c r="L501" s="17"/>
      <c r="M501" s="17"/>
    </row>
    <row r="502" spans="1:16" s="187" customFormat="1" ht="137.4" customHeight="1" thickBot="1" x14ac:dyDescent="0.4">
      <c r="A502" s="81" t="s">
        <v>256</v>
      </c>
      <c r="B502" s="197" t="s">
        <v>256</v>
      </c>
      <c r="C502" s="15"/>
      <c r="D502" s="15"/>
      <c r="E502" s="7"/>
      <c r="F502" s="7"/>
      <c r="G502" s="7"/>
      <c r="H502" s="7"/>
      <c r="I502" s="7"/>
      <c r="J502" s="7"/>
      <c r="K502" s="2" t="str">
        <f>IF(AND(G501&gt;=O503,G501&lt;=P503),N503,IF(AND(G501&gt;=O504,G501&lt;=P504),N504,IF(AND(G501&gt;=O505,G501&lt;=P505),N505,IF(AND(G501&gt;=O506,G501&lt;=P506),N506,IF(AND(G501&gt;=O507,G501&lt;=P507),N507,IF(AND(G501&gt;=O508,G501&lt;=P508),N508,N509))))))</f>
        <v xml:space="preserve">Verify Data Entry - Enter 0 for N.N </v>
      </c>
      <c r="L502" s="17"/>
      <c r="M502" s="17"/>
      <c r="O502" s="187" t="s">
        <v>0</v>
      </c>
      <c r="P502" s="187" t="s">
        <v>1</v>
      </c>
    </row>
    <row r="503" spans="1:16" s="187" customFormat="1" ht="116" hidden="1" x14ac:dyDescent="0.35">
      <c r="A503" s="81"/>
      <c r="B503" s="197"/>
      <c r="C503" s="15"/>
      <c r="D503" s="15"/>
      <c r="E503" s="7"/>
      <c r="F503" s="7"/>
      <c r="G503" s="7"/>
      <c r="H503" s="7"/>
      <c r="I503" s="7"/>
      <c r="J503" s="7"/>
      <c r="K503" s="1"/>
      <c r="L503" s="17"/>
      <c r="M503" s="17"/>
      <c r="N503" s="188" t="s">
        <v>259</v>
      </c>
      <c r="O503" s="187">
        <v>0</v>
      </c>
      <c r="P503" s="187">
        <v>0.1</v>
      </c>
    </row>
    <row r="504" spans="1:16" s="187" customFormat="1" ht="130.5" hidden="1" x14ac:dyDescent="0.35">
      <c r="A504" s="81"/>
      <c r="B504" s="197"/>
      <c r="C504" s="15"/>
      <c r="D504" s="15"/>
      <c r="E504" s="7"/>
      <c r="F504" s="7"/>
      <c r="G504" s="7"/>
      <c r="H504" s="7"/>
      <c r="I504" s="7"/>
      <c r="J504" s="7"/>
      <c r="K504" s="1"/>
      <c r="L504" s="17"/>
      <c r="M504" s="17"/>
      <c r="N504" s="188" t="s">
        <v>260</v>
      </c>
      <c r="O504" s="187">
        <v>0.1</v>
      </c>
      <c r="P504" s="187">
        <v>3</v>
      </c>
    </row>
    <row r="505" spans="1:16" s="187" customFormat="1" ht="130.5" hidden="1" x14ac:dyDescent="0.35">
      <c r="A505" s="81"/>
      <c r="B505" s="197"/>
      <c r="C505" s="15"/>
      <c r="D505" s="15"/>
      <c r="E505" s="7"/>
      <c r="F505" s="7"/>
      <c r="G505" s="7"/>
      <c r="H505" s="7"/>
      <c r="I505" s="7"/>
      <c r="J505" s="7"/>
      <c r="K505" s="1"/>
      <c r="L505" s="17"/>
      <c r="M505" s="17"/>
      <c r="N505" s="188" t="s">
        <v>183</v>
      </c>
      <c r="O505" s="187">
        <v>3</v>
      </c>
      <c r="P505" s="187">
        <v>10</v>
      </c>
    </row>
    <row r="506" spans="1:16" s="187" customFormat="1" ht="130.5" hidden="1" x14ac:dyDescent="0.35">
      <c r="A506" s="81"/>
      <c r="B506" s="197"/>
      <c r="C506" s="15"/>
      <c r="D506" s="15"/>
      <c r="E506" s="7"/>
      <c r="F506" s="7"/>
      <c r="G506" s="7"/>
      <c r="H506" s="7"/>
      <c r="I506" s="7"/>
      <c r="J506" s="7"/>
      <c r="K506" s="1"/>
      <c r="L506" s="17"/>
      <c r="M506" s="17"/>
      <c r="N506" s="188" t="s">
        <v>125</v>
      </c>
      <c r="O506" s="187">
        <v>10</v>
      </c>
      <c r="P506" s="187">
        <v>30</v>
      </c>
    </row>
    <row r="507" spans="1:16" s="187" customFormat="1" ht="130.5" hidden="1" x14ac:dyDescent="0.35">
      <c r="A507" s="81"/>
      <c r="B507" s="197"/>
      <c r="C507" s="15"/>
      <c r="D507" s="15"/>
      <c r="E507" s="7"/>
      <c r="F507" s="7"/>
      <c r="G507" s="7"/>
      <c r="H507" s="7"/>
      <c r="I507" s="7"/>
      <c r="J507" s="7"/>
      <c r="K507" s="1"/>
      <c r="L507" s="17"/>
      <c r="M507" s="17"/>
      <c r="N507" s="188" t="s">
        <v>184</v>
      </c>
      <c r="O507" s="187">
        <v>30</v>
      </c>
      <c r="P507" s="187">
        <v>100</v>
      </c>
    </row>
    <row r="508" spans="1:16" s="187" customFormat="1" ht="145" hidden="1" x14ac:dyDescent="0.35">
      <c r="A508" s="81"/>
      <c r="B508" s="197"/>
      <c r="C508" s="15"/>
      <c r="D508" s="15"/>
      <c r="E508" s="7"/>
      <c r="F508" s="7"/>
      <c r="G508" s="7"/>
      <c r="H508" s="7"/>
      <c r="I508" s="7"/>
      <c r="J508" s="7"/>
      <c r="K508" s="1"/>
      <c r="L508" s="17"/>
      <c r="M508" s="17"/>
      <c r="N508" s="188" t="s">
        <v>185</v>
      </c>
      <c r="O508" s="187">
        <v>100</v>
      </c>
      <c r="P508" s="187">
        <v>200</v>
      </c>
    </row>
    <row r="509" spans="1:16" s="187" customFormat="1" hidden="1" x14ac:dyDescent="0.35">
      <c r="A509" s="81"/>
      <c r="B509" s="197"/>
      <c r="C509" s="15"/>
      <c r="D509" s="15"/>
      <c r="E509" s="7"/>
      <c r="F509" s="7"/>
      <c r="G509" s="7"/>
      <c r="H509" s="7"/>
      <c r="I509" s="7"/>
      <c r="J509" s="7"/>
      <c r="K509" s="6"/>
      <c r="L509" s="17"/>
      <c r="M509" s="17"/>
      <c r="N509" s="187" t="s">
        <v>463</v>
      </c>
    </row>
    <row r="510" spans="1:16" s="187" customFormat="1" x14ac:dyDescent="0.35">
      <c r="A510" s="81" t="s">
        <v>256</v>
      </c>
      <c r="B510" s="197" t="s">
        <v>256</v>
      </c>
      <c r="C510" s="15"/>
      <c r="D510" s="15"/>
      <c r="E510" s="7"/>
      <c r="F510" s="7"/>
      <c r="G510" s="7"/>
      <c r="H510" s="7"/>
      <c r="I510" s="7"/>
      <c r="J510" s="7"/>
      <c r="K510" s="7"/>
      <c r="L510" s="17"/>
      <c r="M510" s="17"/>
    </row>
    <row r="511" spans="1:16" s="187" customFormat="1" ht="85.25" customHeight="1" x14ac:dyDescent="0.35">
      <c r="A511" s="81" t="s">
        <v>256</v>
      </c>
      <c r="B511" s="197" t="s">
        <v>256</v>
      </c>
      <c r="C511" s="15"/>
      <c r="D511" s="15"/>
      <c r="E511" s="226" t="str">
        <f>IF(AND(G501&gt;=0,G501&lt;=2),N512,IF(AND(G501&gt;=2,G501&lt;=200),N513,N514))</f>
        <v>Verify Data Entry</v>
      </c>
      <c r="F511" s="226"/>
      <c r="G511" s="226"/>
      <c r="H511" s="226"/>
      <c r="I511" s="226"/>
      <c r="J511" s="226"/>
      <c r="K511" s="226"/>
      <c r="L511" s="17"/>
      <c r="M511" s="17"/>
    </row>
    <row r="512" spans="1:16" s="187" customFormat="1" ht="101.5" hidden="1" x14ac:dyDescent="0.35">
      <c r="A512" s="81"/>
      <c r="B512" s="197"/>
      <c r="C512" s="15"/>
      <c r="D512" s="15"/>
      <c r="E512" s="18"/>
      <c r="F512" s="7"/>
      <c r="G512" s="4"/>
      <c r="H512" s="7"/>
      <c r="I512" s="7"/>
      <c r="J512" s="7"/>
      <c r="K512" s="7"/>
      <c r="L512" s="17"/>
      <c r="M512" s="17"/>
      <c r="N512" s="188" t="s">
        <v>261</v>
      </c>
    </row>
    <row r="513" spans="1:24" s="187" customFormat="1" hidden="1" x14ac:dyDescent="0.35">
      <c r="A513" s="81"/>
      <c r="B513" s="197"/>
      <c r="C513" s="15"/>
      <c r="D513" s="15"/>
      <c r="E513" s="7"/>
      <c r="F513" s="7"/>
      <c r="G513" s="7"/>
      <c r="H513" s="7"/>
      <c r="I513" s="7"/>
      <c r="J513" s="7"/>
      <c r="K513" s="7"/>
      <c r="L513" s="17"/>
      <c r="M513" s="17"/>
      <c r="N513" s="188" t="s">
        <v>93</v>
      </c>
    </row>
    <row r="514" spans="1:24" s="187" customFormat="1" hidden="1" x14ac:dyDescent="0.35">
      <c r="A514" s="81"/>
      <c r="B514" s="197"/>
      <c r="C514" s="15"/>
      <c r="D514" s="15"/>
      <c r="E514" s="7"/>
      <c r="F514" s="7"/>
      <c r="G514" s="7"/>
      <c r="H514" s="7"/>
      <c r="I514" s="7"/>
      <c r="J514" s="7"/>
      <c r="K514" s="7"/>
      <c r="L514" s="17"/>
      <c r="M514" s="17"/>
      <c r="N514" s="188" t="s">
        <v>6</v>
      </c>
    </row>
    <row r="515" spans="1:24" s="187" customFormat="1" hidden="1" x14ac:dyDescent="0.35">
      <c r="A515" s="81"/>
      <c r="B515" s="197"/>
      <c r="C515" s="15"/>
      <c r="D515" s="15"/>
      <c r="E515" s="7"/>
      <c r="F515" s="7"/>
      <c r="G515" s="7"/>
      <c r="H515" s="7"/>
      <c r="I515" s="7"/>
      <c r="J515" s="7"/>
      <c r="K515" s="7"/>
      <c r="L515" s="17"/>
      <c r="M515" s="17"/>
      <c r="N515" s="188"/>
    </row>
    <row r="516" spans="1:24" s="187" customFormat="1" ht="15" thickBot="1" x14ac:dyDescent="0.4">
      <c r="A516" s="82" t="s">
        <v>256</v>
      </c>
      <c r="B516" s="197" t="s">
        <v>256</v>
      </c>
      <c r="C516" s="15"/>
      <c r="D516" s="19"/>
      <c r="E516" s="20"/>
      <c r="F516" s="20"/>
      <c r="G516" s="20"/>
      <c r="H516" s="20"/>
      <c r="I516" s="20"/>
      <c r="J516" s="20"/>
      <c r="K516" s="20"/>
      <c r="L516" s="21"/>
      <c r="M516" s="17"/>
      <c r="O516" s="189"/>
      <c r="P516" s="189"/>
      <c r="Q516" s="189"/>
      <c r="R516" s="189"/>
      <c r="S516" s="189"/>
      <c r="T516" s="189"/>
      <c r="U516" s="189"/>
      <c r="X516" s="190"/>
    </row>
    <row r="517" spans="1:24" s="187" customFormat="1" ht="15" thickBot="1" x14ac:dyDescent="0.4">
      <c r="A517" s="81" t="s">
        <v>256</v>
      </c>
      <c r="B517" s="197" t="s">
        <v>256</v>
      </c>
      <c r="C517" s="15"/>
      <c r="D517" s="7"/>
      <c r="E517" s="7"/>
      <c r="F517" s="7"/>
      <c r="G517" s="7"/>
      <c r="H517" s="7"/>
      <c r="I517" s="7"/>
      <c r="J517" s="7"/>
      <c r="K517" s="7"/>
      <c r="L517" s="7"/>
      <c r="M517" s="17"/>
    </row>
    <row r="518" spans="1:24" s="187" customFormat="1" ht="8.4" customHeight="1" thickBot="1" x14ac:dyDescent="0.4">
      <c r="A518" s="81" t="s">
        <v>256</v>
      </c>
      <c r="B518" s="197" t="s">
        <v>256</v>
      </c>
      <c r="C518" s="15"/>
      <c r="D518" s="12"/>
      <c r="E518" s="13"/>
      <c r="F518" s="13"/>
      <c r="G518" s="13"/>
      <c r="H518" s="13"/>
      <c r="I518" s="13"/>
      <c r="J518" s="13"/>
      <c r="K518" s="13"/>
      <c r="L518" s="14"/>
      <c r="M518" s="17"/>
    </row>
    <row r="519" spans="1:24" s="187" customFormat="1" ht="19" thickBot="1" x14ac:dyDescent="0.5">
      <c r="A519" s="81" t="s">
        <v>256</v>
      </c>
      <c r="B519" s="197" t="s">
        <v>256</v>
      </c>
      <c r="C519" s="15"/>
      <c r="D519" s="15"/>
      <c r="E519" s="24" t="s">
        <v>127</v>
      </c>
      <c r="F519" s="7"/>
      <c r="G519" s="32" t="s">
        <v>251</v>
      </c>
      <c r="H519" s="25" t="s">
        <v>79</v>
      </c>
      <c r="I519" s="7"/>
      <c r="J519" s="7"/>
      <c r="K519" s="16" t="s">
        <v>10</v>
      </c>
      <c r="L519" s="17"/>
      <c r="M519" s="17"/>
    </row>
    <row r="520" spans="1:24" s="187" customFormat="1" ht="147" customHeight="1" thickBot="1" x14ac:dyDescent="0.4">
      <c r="A520" s="81" t="s">
        <v>256</v>
      </c>
      <c r="B520" s="197" t="s">
        <v>256</v>
      </c>
      <c r="C520" s="15"/>
      <c r="D520" s="15"/>
      <c r="E520" s="7"/>
      <c r="F520" s="7"/>
      <c r="G520" s="7"/>
      <c r="H520" s="7"/>
      <c r="I520" s="7"/>
      <c r="J520" s="7"/>
      <c r="K520" s="2" t="str">
        <f>IF(AND(G519&gt;=O521,G519&lt;=P521),N521,IF(AND(G519&gt;=O522,G519&lt;=P522),N522,IF(AND(G519&gt;=O523,G519&lt;=P523),N523,IF(AND(G519&gt;=O524,G519&lt;=P524),N524,IF(AND(G519&gt;=O525,G519&lt;=P525),N525,IF(AND(G519&gt;=O526,G519&lt;=P526),N526,IF(AND(G519&gt;=O527,G519&lt;=P527),N527,N528)))))))</f>
        <v xml:space="preserve">Verify Data Entry - Enter 0 for N.N </v>
      </c>
      <c r="L520" s="17"/>
      <c r="M520" s="17"/>
      <c r="O520" s="187" t="s">
        <v>0</v>
      </c>
      <c r="P520" s="187" t="s">
        <v>1</v>
      </c>
    </row>
    <row r="521" spans="1:24" s="187" customFormat="1" ht="159.5" hidden="1" x14ac:dyDescent="0.35">
      <c r="A521" s="81"/>
      <c r="B521" s="197"/>
      <c r="C521" s="15"/>
      <c r="D521" s="15"/>
      <c r="E521" s="7"/>
      <c r="F521" s="7"/>
      <c r="G521" s="7"/>
      <c r="H521" s="7"/>
      <c r="I521" s="7"/>
      <c r="J521" s="7"/>
      <c r="K521" s="1"/>
      <c r="L521" s="17"/>
      <c r="M521" s="17"/>
      <c r="N521" s="188" t="s">
        <v>380</v>
      </c>
      <c r="O521" s="187">
        <v>0</v>
      </c>
      <c r="P521" s="187">
        <v>0.01</v>
      </c>
    </row>
    <row r="522" spans="1:24" s="187" customFormat="1" ht="72.5" hidden="1" x14ac:dyDescent="0.35">
      <c r="A522" s="81"/>
      <c r="B522" s="197"/>
      <c r="C522" s="15"/>
      <c r="D522" s="15"/>
      <c r="E522" s="7"/>
      <c r="F522" s="7"/>
      <c r="G522" s="7"/>
      <c r="H522" s="7"/>
      <c r="I522" s="7"/>
      <c r="J522" s="7"/>
      <c r="K522" s="1"/>
      <c r="L522" s="17"/>
      <c r="M522" s="17"/>
      <c r="N522" s="188" t="s">
        <v>128</v>
      </c>
      <c r="O522" s="187">
        <v>0.01</v>
      </c>
      <c r="P522" s="187">
        <v>4</v>
      </c>
    </row>
    <row r="523" spans="1:24" s="187" customFormat="1" ht="72.5" hidden="1" x14ac:dyDescent="0.35">
      <c r="A523" s="81"/>
      <c r="B523" s="197"/>
      <c r="C523" s="15"/>
      <c r="D523" s="15"/>
      <c r="E523" s="7"/>
      <c r="F523" s="7"/>
      <c r="G523" s="7"/>
      <c r="H523" s="7"/>
      <c r="I523" s="7"/>
      <c r="J523" s="7"/>
      <c r="K523" s="1"/>
      <c r="L523" s="17"/>
      <c r="M523" s="17"/>
      <c r="N523" s="188" t="s">
        <v>129</v>
      </c>
      <c r="O523" s="187">
        <v>4</v>
      </c>
      <c r="P523" s="187">
        <v>5</v>
      </c>
    </row>
    <row r="524" spans="1:24" s="187" customFormat="1" ht="116" hidden="1" x14ac:dyDescent="0.35">
      <c r="A524" s="81"/>
      <c r="B524" s="197"/>
      <c r="C524" s="15"/>
      <c r="D524" s="15"/>
      <c r="E524" s="7"/>
      <c r="F524" s="7"/>
      <c r="G524" s="7"/>
      <c r="H524" s="7"/>
      <c r="I524" s="7"/>
      <c r="J524" s="7"/>
      <c r="K524" s="1"/>
      <c r="L524" s="17"/>
      <c r="M524" s="17"/>
      <c r="N524" s="188" t="s">
        <v>186</v>
      </c>
      <c r="O524" s="187">
        <v>5</v>
      </c>
      <c r="P524" s="187">
        <v>15</v>
      </c>
    </row>
    <row r="525" spans="1:24" s="187" customFormat="1" ht="116" hidden="1" x14ac:dyDescent="0.35">
      <c r="A525" s="81"/>
      <c r="B525" s="197"/>
      <c r="C525" s="15"/>
      <c r="D525" s="15"/>
      <c r="E525" s="7"/>
      <c r="F525" s="7"/>
      <c r="G525" s="7"/>
      <c r="H525" s="7"/>
      <c r="I525" s="7"/>
      <c r="J525" s="7"/>
      <c r="K525" s="1"/>
      <c r="L525" s="17"/>
      <c r="M525" s="17"/>
      <c r="N525" s="188" t="s">
        <v>187</v>
      </c>
      <c r="O525" s="187">
        <v>15</v>
      </c>
      <c r="P525" s="187">
        <v>25</v>
      </c>
    </row>
    <row r="526" spans="1:24" s="187" customFormat="1" ht="116" hidden="1" x14ac:dyDescent="0.35">
      <c r="A526" s="81"/>
      <c r="B526" s="197"/>
      <c r="C526" s="15"/>
      <c r="D526" s="15"/>
      <c r="E526" s="7"/>
      <c r="F526" s="7"/>
      <c r="G526" s="7"/>
      <c r="H526" s="7"/>
      <c r="I526" s="7"/>
      <c r="J526" s="7"/>
      <c r="K526" s="1"/>
      <c r="L526" s="17"/>
      <c r="M526" s="17"/>
      <c r="N526" s="188" t="s">
        <v>188</v>
      </c>
      <c r="O526" s="187">
        <v>25</v>
      </c>
      <c r="P526" s="187">
        <v>80</v>
      </c>
    </row>
    <row r="527" spans="1:24" s="187" customFormat="1" ht="116" hidden="1" x14ac:dyDescent="0.35">
      <c r="A527" s="81"/>
      <c r="B527" s="197"/>
      <c r="C527" s="15"/>
      <c r="D527" s="15"/>
      <c r="E527" s="7"/>
      <c r="F527" s="7"/>
      <c r="G527" s="7"/>
      <c r="H527" s="7"/>
      <c r="I527" s="7"/>
      <c r="J527" s="7"/>
      <c r="K527" s="1"/>
      <c r="L527" s="17"/>
      <c r="M527" s="17"/>
      <c r="N527" s="188" t="s">
        <v>189</v>
      </c>
      <c r="O527" s="187">
        <v>80</v>
      </c>
      <c r="P527" s="187">
        <v>200</v>
      </c>
    </row>
    <row r="528" spans="1:24" s="187" customFormat="1" hidden="1" x14ac:dyDescent="0.35">
      <c r="A528" s="81"/>
      <c r="B528" s="197"/>
      <c r="C528" s="15"/>
      <c r="D528" s="15"/>
      <c r="E528" s="7"/>
      <c r="F528" s="7"/>
      <c r="G528" s="7"/>
      <c r="H528" s="7"/>
      <c r="I528" s="7"/>
      <c r="J528" s="7"/>
      <c r="K528" s="6"/>
      <c r="L528" s="17"/>
      <c r="M528" s="17"/>
      <c r="N528" s="187" t="s">
        <v>463</v>
      </c>
    </row>
    <row r="529" spans="1:24" s="187" customFormat="1" x14ac:dyDescent="0.35">
      <c r="A529" s="81" t="s">
        <v>256</v>
      </c>
      <c r="B529" s="197" t="s">
        <v>256</v>
      </c>
      <c r="C529" s="15"/>
      <c r="D529" s="15"/>
      <c r="E529" s="7"/>
      <c r="F529" s="7"/>
      <c r="G529" s="7"/>
      <c r="H529" s="7"/>
      <c r="I529" s="7"/>
      <c r="J529" s="7"/>
      <c r="K529" s="7"/>
      <c r="L529" s="17"/>
      <c r="M529" s="17"/>
    </row>
    <row r="530" spans="1:24" s="187" customFormat="1" x14ac:dyDescent="0.35">
      <c r="A530" s="81" t="s">
        <v>256</v>
      </c>
      <c r="B530" s="197" t="s">
        <v>256</v>
      </c>
      <c r="C530" s="15"/>
      <c r="D530" s="15"/>
      <c r="E530" s="16" t="str">
        <f>IF(AND(G519&gt;=0,G519&lt;=5),N531,IF(AND(G519&gt;=5,G519&lt;=200),N532,N533))</f>
        <v>Verify Data Entry</v>
      </c>
      <c r="F530" s="7"/>
      <c r="G530" s="7"/>
      <c r="H530" s="7"/>
      <c r="I530" s="7"/>
      <c r="J530" s="7"/>
      <c r="K530" s="7"/>
      <c r="L530" s="17"/>
      <c r="M530" s="17"/>
    </row>
    <row r="531" spans="1:24" s="187" customFormat="1" ht="14.4" customHeight="1" x14ac:dyDescent="0.35">
      <c r="A531" s="81" t="s">
        <v>256</v>
      </c>
      <c r="B531" s="197" t="s">
        <v>256</v>
      </c>
      <c r="C531" s="15"/>
      <c r="D531" s="15"/>
      <c r="E531" s="18">
        <f>IF(AND(E530=N531),X536,0)</f>
        <v>0</v>
      </c>
      <c r="F531" s="7" t="s">
        <v>109</v>
      </c>
      <c r="G531" s="4" t="s">
        <v>15</v>
      </c>
      <c r="H531" s="7">
        <f>IF(AND(E530=N531),W536,0)</f>
        <v>0</v>
      </c>
      <c r="I531" s="7" t="s">
        <v>17</v>
      </c>
      <c r="J531" s="7"/>
      <c r="K531" s="7"/>
      <c r="L531" s="17"/>
      <c r="M531" s="17"/>
      <c r="N531" s="188" t="s">
        <v>130</v>
      </c>
    </row>
    <row r="532" spans="1:24" s="187" customFormat="1" hidden="1" x14ac:dyDescent="0.35">
      <c r="A532" s="81"/>
      <c r="B532" s="197"/>
      <c r="C532" s="15"/>
      <c r="D532" s="15"/>
      <c r="E532" s="7"/>
      <c r="F532" s="7"/>
      <c r="G532" s="7"/>
      <c r="H532" s="7"/>
      <c r="I532" s="7"/>
      <c r="J532" s="7"/>
      <c r="K532" s="7"/>
      <c r="L532" s="17"/>
      <c r="M532" s="17"/>
      <c r="N532" s="188" t="s">
        <v>16</v>
      </c>
    </row>
    <row r="533" spans="1:24" s="187" customFormat="1" hidden="1" x14ac:dyDescent="0.35">
      <c r="A533" s="81"/>
      <c r="B533" s="197"/>
      <c r="C533" s="15"/>
      <c r="D533" s="15"/>
      <c r="E533" s="7"/>
      <c r="F533" s="7"/>
      <c r="G533" s="7"/>
      <c r="H533" s="7"/>
      <c r="I533" s="7"/>
      <c r="J533" s="7"/>
      <c r="K533" s="7"/>
      <c r="L533" s="17"/>
      <c r="M533" s="17"/>
      <c r="N533" s="188" t="s">
        <v>6</v>
      </c>
    </row>
    <row r="534" spans="1:24" s="187" customFormat="1" hidden="1" x14ac:dyDescent="0.35">
      <c r="A534" s="81"/>
      <c r="B534" s="197"/>
      <c r="C534" s="15"/>
      <c r="D534" s="15"/>
      <c r="E534" s="7"/>
      <c r="F534" s="7"/>
      <c r="G534" s="7"/>
      <c r="H534" s="7"/>
      <c r="I534" s="7"/>
      <c r="J534" s="7"/>
      <c r="K534" s="7"/>
      <c r="L534" s="17"/>
      <c r="M534" s="17"/>
      <c r="N534" s="188"/>
    </row>
    <row r="535" spans="1:24" s="187" customFormat="1" hidden="1" x14ac:dyDescent="0.35">
      <c r="A535" s="84"/>
      <c r="B535" s="197"/>
      <c r="C535" s="15"/>
      <c r="D535" s="15"/>
      <c r="E535" s="7"/>
      <c r="F535" s="7"/>
      <c r="G535" s="7"/>
      <c r="H535" s="7"/>
      <c r="I535" s="7"/>
      <c r="J535" s="7"/>
      <c r="K535" s="7"/>
      <c r="L535" s="17"/>
      <c r="M535" s="17"/>
      <c r="O535" s="189" t="s">
        <v>18</v>
      </c>
      <c r="P535" s="189" t="s">
        <v>19</v>
      </c>
      <c r="Q535" s="189" t="s">
        <v>20</v>
      </c>
      <c r="R535" s="189" t="s">
        <v>21</v>
      </c>
      <c r="S535" s="189" t="s">
        <v>22</v>
      </c>
      <c r="T535" s="189"/>
      <c r="U535" s="189" t="s">
        <v>23</v>
      </c>
      <c r="V535" s="189" t="s">
        <v>24</v>
      </c>
      <c r="W535" s="189" t="s">
        <v>25</v>
      </c>
      <c r="X535" s="189" t="s">
        <v>26</v>
      </c>
    </row>
    <row r="536" spans="1:24" s="187" customFormat="1" ht="15" thickBot="1" x14ac:dyDescent="0.4">
      <c r="A536" s="82" t="s">
        <v>256</v>
      </c>
      <c r="B536" s="197" t="s">
        <v>256</v>
      </c>
      <c r="C536" s="15"/>
      <c r="D536" s="19"/>
      <c r="E536" s="20"/>
      <c r="F536" s="20"/>
      <c r="G536" s="20"/>
      <c r="H536" s="20"/>
      <c r="I536" s="20"/>
      <c r="J536" s="20"/>
      <c r="K536" s="20"/>
      <c r="L536" s="21"/>
      <c r="M536" s="17"/>
      <c r="O536" s="189">
        <v>1000</v>
      </c>
      <c r="P536" s="189" t="str">
        <f>G519</f>
        <v>Enter Data</v>
      </c>
      <c r="Q536" s="189">
        <v>5</v>
      </c>
      <c r="R536" s="189" t="e">
        <f>Q536-P536</f>
        <v>#VALUE!</v>
      </c>
      <c r="S536" s="189" t="e">
        <f>R536*$G$7/O536*1</f>
        <v>#VALUE!</v>
      </c>
      <c r="T536" s="189"/>
      <c r="U536" s="189">
        <v>2</v>
      </c>
      <c r="V536" s="189" t="e">
        <f>R536/U536</f>
        <v>#VALUE!</v>
      </c>
      <c r="W536" s="189" t="e">
        <f>ROUNDUP(V536,0)</f>
        <v>#VALUE!</v>
      </c>
      <c r="X536" s="191" t="e">
        <f>S536/W536</f>
        <v>#VALUE!</v>
      </c>
    </row>
    <row r="537" spans="1:24" s="187" customFormat="1" ht="15" thickBot="1" x14ac:dyDescent="0.4">
      <c r="A537" s="81" t="s">
        <v>256</v>
      </c>
      <c r="B537" s="197" t="s">
        <v>256</v>
      </c>
      <c r="C537" s="15"/>
      <c r="D537" s="7"/>
      <c r="E537" s="7"/>
      <c r="F537" s="7"/>
      <c r="G537" s="7"/>
      <c r="H537" s="7"/>
      <c r="I537" s="7"/>
      <c r="J537" s="7"/>
      <c r="K537" s="7"/>
      <c r="L537" s="7"/>
      <c r="M537" s="17"/>
    </row>
    <row r="538" spans="1:24" s="187" customFormat="1" ht="8.4" customHeight="1" thickBot="1" x14ac:dyDescent="0.4">
      <c r="A538" s="81" t="s">
        <v>256</v>
      </c>
      <c r="B538" s="197" t="s">
        <v>256</v>
      </c>
      <c r="C538" s="15"/>
      <c r="D538" s="12"/>
      <c r="E538" s="13"/>
      <c r="F538" s="13"/>
      <c r="G538" s="13"/>
      <c r="H538" s="13"/>
      <c r="I538" s="13"/>
      <c r="J538" s="13"/>
      <c r="K538" s="13"/>
      <c r="L538" s="14"/>
      <c r="M538" s="17"/>
    </row>
    <row r="539" spans="1:24" s="187" customFormat="1" ht="19" thickBot="1" x14ac:dyDescent="0.5">
      <c r="A539" s="81" t="s">
        <v>256</v>
      </c>
      <c r="B539" s="197" t="s">
        <v>256</v>
      </c>
      <c r="C539" s="15"/>
      <c r="D539" s="15"/>
      <c r="E539" s="24" t="s">
        <v>131</v>
      </c>
      <c r="F539" s="7"/>
      <c r="G539" s="32" t="s">
        <v>251</v>
      </c>
      <c r="H539" s="25" t="s">
        <v>79</v>
      </c>
      <c r="I539" s="7"/>
      <c r="J539" s="7"/>
      <c r="K539" s="16" t="s">
        <v>10</v>
      </c>
      <c r="L539" s="17"/>
      <c r="M539" s="17"/>
    </row>
    <row r="540" spans="1:24" s="187" customFormat="1" ht="204" customHeight="1" thickBot="1" x14ac:dyDescent="0.4">
      <c r="A540" s="81" t="s">
        <v>256</v>
      </c>
      <c r="B540" s="197" t="s">
        <v>256</v>
      </c>
      <c r="C540" s="15"/>
      <c r="D540" s="15"/>
      <c r="E540" s="7"/>
      <c r="F540" s="7"/>
      <c r="G540" s="7"/>
      <c r="H540" s="7"/>
      <c r="I540" s="7"/>
      <c r="J540" s="7"/>
      <c r="K540" s="2" t="str">
        <f>IF(AND(G539&gt;=O541,G539&lt;=P541),N541,IF(AND(G539&gt;=O542,G539&lt;=P542),N542,IF(AND(G539&gt;=O543,G539&lt;=P543),N543,IF(AND(G539&gt;=O544,G539&lt;=P544),N544,IF(AND(G539&gt;=O545,G539&lt;=P545),N545,IF(AND(G539&gt;=O546,G539&lt;=P546),N546,N547))))))</f>
        <v xml:space="preserve">Verify Data Entry - Enter 0 for N.N </v>
      </c>
      <c r="L540" s="17"/>
      <c r="M540" s="17"/>
      <c r="N540" s="193"/>
      <c r="O540" s="187" t="s">
        <v>0</v>
      </c>
      <c r="P540" s="187" t="s">
        <v>1</v>
      </c>
    </row>
    <row r="541" spans="1:24" s="187" customFormat="1" ht="303" hidden="1" customHeight="1" x14ac:dyDescent="0.35">
      <c r="A541" s="81"/>
      <c r="B541" s="197"/>
      <c r="C541" s="15"/>
      <c r="D541" s="15"/>
      <c r="E541" s="7"/>
      <c r="F541" s="7"/>
      <c r="G541" s="7"/>
      <c r="H541" s="7"/>
      <c r="I541" s="7"/>
      <c r="J541" s="7"/>
      <c r="K541" s="1"/>
      <c r="L541" s="17"/>
      <c r="M541" s="17"/>
      <c r="N541" s="216" t="s">
        <v>506</v>
      </c>
      <c r="O541" s="187">
        <v>0</v>
      </c>
      <c r="P541" s="187">
        <v>0.05</v>
      </c>
    </row>
    <row r="542" spans="1:24" s="187" customFormat="1" ht="116" hidden="1" x14ac:dyDescent="0.35">
      <c r="A542" s="81"/>
      <c r="B542" s="197"/>
      <c r="C542" s="15"/>
      <c r="D542" s="15"/>
      <c r="E542" s="7"/>
      <c r="F542" s="7"/>
      <c r="G542" s="7"/>
      <c r="H542" s="7"/>
      <c r="I542" s="7"/>
      <c r="J542" s="7"/>
      <c r="K542" s="1"/>
      <c r="L542" s="17"/>
      <c r="M542" s="17"/>
      <c r="N542" s="188" t="s">
        <v>546</v>
      </c>
      <c r="O542" s="187">
        <v>0.06</v>
      </c>
      <c r="P542" s="187">
        <v>10</v>
      </c>
    </row>
    <row r="543" spans="1:24" s="187" customFormat="1" ht="188.5" hidden="1" x14ac:dyDescent="0.35">
      <c r="A543" s="81"/>
      <c r="B543" s="197"/>
      <c r="C543" s="15"/>
      <c r="D543" s="15"/>
      <c r="E543" s="7"/>
      <c r="F543" s="7"/>
      <c r="G543" s="7"/>
      <c r="H543" s="7"/>
      <c r="I543" s="7"/>
      <c r="J543" s="7"/>
      <c r="K543" s="1"/>
      <c r="L543" s="17"/>
      <c r="M543" s="17"/>
      <c r="N543" s="188" t="s">
        <v>190</v>
      </c>
      <c r="O543" s="187">
        <v>10</v>
      </c>
      <c r="P543" s="187">
        <v>40</v>
      </c>
    </row>
    <row r="544" spans="1:24" s="187" customFormat="1" ht="188.5" hidden="1" x14ac:dyDescent="0.35">
      <c r="A544" s="81"/>
      <c r="B544" s="197"/>
      <c r="C544" s="15"/>
      <c r="D544" s="15"/>
      <c r="E544" s="7"/>
      <c r="F544" s="7"/>
      <c r="G544" s="7"/>
      <c r="H544" s="7"/>
      <c r="I544" s="7"/>
      <c r="J544" s="7"/>
      <c r="K544" s="1"/>
      <c r="L544" s="17"/>
      <c r="M544" s="17"/>
      <c r="N544" s="188" t="s">
        <v>191</v>
      </c>
      <c r="O544" s="187">
        <v>40</v>
      </c>
      <c r="P544" s="187">
        <v>80</v>
      </c>
    </row>
    <row r="545" spans="1:24" s="187" customFormat="1" ht="188.5" hidden="1" x14ac:dyDescent="0.35">
      <c r="A545" s="81"/>
      <c r="B545" s="197"/>
      <c r="C545" s="15"/>
      <c r="D545" s="15"/>
      <c r="E545" s="7"/>
      <c r="F545" s="7"/>
      <c r="G545" s="7"/>
      <c r="H545" s="7"/>
      <c r="I545" s="7"/>
      <c r="J545" s="7"/>
      <c r="K545" s="1"/>
      <c r="L545" s="17"/>
      <c r="M545" s="17"/>
      <c r="N545" s="188" t="s">
        <v>192</v>
      </c>
      <c r="O545" s="187">
        <v>80</v>
      </c>
      <c r="P545" s="187">
        <v>100</v>
      </c>
    </row>
    <row r="546" spans="1:24" s="187" customFormat="1" ht="174" hidden="1" x14ac:dyDescent="0.35">
      <c r="A546" s="81"/>
      <c r="B546" s="197"/>
      <c r="C546" s="15"/>
      <c r="D546" s="15"/>
      <c r="E546" s="7"/>
      <c r="F546" s="7"/>
      <c r="G546" s="7"/>
      <c r="H546" s="7"/>
      <c r="I546" s="7"/>
      <c r="J546" s="7"/>
      <c r="K546" s="1"/>
      <c r="L546" s="17"/>
      <c r="M546" s="17"/>
      <c r="N546" s="188" t="s">
        <v>132</v>
      </c>
      <c r="O546" s="187">
        <v>100</v>
      </c>
      <c r="P546" s="187">
        <v>250</v>
      </c>
    </row>
    <row r="547" spans="1:24" s="187" customFormat="1" hidden="1" x14ac:dyDescent="0.35">
      <c r="A547" s="81"/>
      <c r="B547" s="197"/>
      <c r="C547" s="15"/>
      <c r="D547" s="15"/>
      <c r="E547" s="7"/>
      <c r="F547" s="7"/>
      <c r="G547" s="7"/>
      <c r="H547" s="7"/>
      <c r="I547" s="7"/>
      <c r="J547" s="7"/>
      <c r="K547" s="6"/>
      <c r="L547" s="17"/>
      <c r="M547" s="17"/>
      <c r="N547" s="187" t="s">
        <v>463</v>
      </c>
    </row>
    <row r="548" spans="1:24" s="187" customFormat="1" hidden="1" x14ac:dyDescent="0.35">
      <c r="A548" s="81"/>
      <c r="B548" s="197"/>
      <c r="C548" s="15"/>
      <c r="D548" s="15"/>
      <c r="E548" s="7"/>
      <c r="F548" s="7"/>
      <c r="G548" s="7"/>
      <c r="H548" s="7"/>
      <c r="I548" s="7"/>
      <c r="J548" s="7"/>
      <c r="K548" s="7"/>
      <c r="L548" s="17"/>
      <c r="M548" s="17"/>
    </row>
    <row r="549" spans="1:24" s="187" customFormat="1" ht="15" thickBot="1" x14ac:dyDescent="0.4">
      <c r="A549" s="82" t="s">
        <v>256</v>
      </c>
      <c r="B549" s="197" t="s">
        <v>256</v>
      </c>
      <c r="C549" s="15"/>
      <c r="D549" s="19"/>
      <c r="E549" s="20"/>
      <c r="F549" s="20"/>
      <c r="G549" s="20"/>
      <c r="H549" s="20"/>
      <c r="I549" s="20"/>
      <c r="J549" s="20"/>
      <c r="K549" s="20"/>
      <c r="L549" s="21"/>
      <c r="M549" s="17"/>
      <c r="O549" s="189"/>
      <c r="P549" s="189"/>
      <c r="Q549" s="189"/>
      <c r="R549" s="189"/>
      <c r="S549" s="189"/>
      <c r="T549" s="189"/>
      <c r="U549" s="189"/>
      <c r="X549" s="190"/>
    </row>
    <row r="550" spans="1:24" ht="15" thickBot="1" x14ac:dyDescent="0.4">
      <c r="A550" s="82" t="s">
        <v>256</v>
      </c>
      <c r="B550" s="197" t="s">
        <v>256</v>
      </c>
      <c r="C550" s="15"/>
      <c r="D550" s="7"/>
      <c r="E550" s="7"/>
      <c r="F550" s="7"/>
      <c r="G550" s="7"/>
      <c r="H550" s="7"/>
      <c r="I550" s="7"/>
      <c r="J550" s="7"/>
      <c r="K550" s="7"/>
      <c r="L550" s="7"/>
      <c r="M550" s="17"/>
    </row>
    <row r="551" spans="1:24" s="187" customFormat="1" ht="8.4" customHeight="1" thickBot="1" x14ac:dyDescent="0.4">
      <c r="A551" s="81" t="s">
        <v>256</v>
      </c>
      <c r="B551" s="197" t="s">
        <v>256</v>
      </c>
      <c r="C551" s="15"/>
      <c r="D551" s="12"/>
      <c r="E551" s="13"/>
      <c r="F551" s="13"/>
      <c r="G551" s="13"/>
      <c r="H551" s="13"/>
      <c r="I551" s="13"/>
      <c r="J551" s="13"/>
      <c r="K551" s="13"/>
      <c r="L551" s="14"/>
      <c r="M551" s="17"/>
    </row>
    <row r="552" spans="1:24" s="187" customFormat="1" ht="19" thickBot="1" x14ac:dyDescent="0.5">
      <c r="A552" s="81" t="s">
        <v>256</v>
      </c>
      <c r="B552" s="197" t="s">
        <v>256</v>
      </c>
      <c r="C552" s="15"/>
      <c r="D552" s="15"/>
      <c r="E552" s="24" t="s">
        <v>507</v>
      </c>
      <c r="F552" s="7"/>
      <c r="G552" s="32" t="s">
        <v>251</v>
      </c>
      <c r="H552" s="25" t="s">
        <v>79</v>
      </c>
      <c r="I552" s="7"/>
      <c r="J552" s="7"/>
      <c r="K552" s="16" t="s">
        <v>10</v>
      </c>
      <c r="L552" s="17"/>
      <c r="M552" s="17"/>
    </row>
    <row r="553" spans="1:24" s="187" customFormat="1" ht="147" customHeight="1" thickBot="1" x14ac:dyDescent="0.4">
      <c r="A553" s="81" t="s">
        <v>256</v>
      </c>
      <c r="B553" s="197" t="s">
        <v>256</v>
      </c>
      <c r="C553" s="15"/>
      <c r="D553" s="15"/>
      <c r="E553" s="7"/>
      <c r="F553" s="7"/>
      <c r="G553" s="7"/>
      <c r="H553" s="7"/>
      <c r="I553" s="7"/>
      <c r="J553" s="7"/>
      <c r="K553" s="2" t="str">
        <f>IF(AND(G552&gt;=O554,G552&lt;=P554),N554,IF(AND(G552&gt;=O555,G552&lt;=P555),N555,IF(AND(G552&gt;=O556,G552&lt;=P556),N556,IF(AND(G552&gt;=O557,G552&lt;=P557),N557,IF(AND(G552&gt;=O558,G552&lt;=P558),N558,IF(AND(G552&gt;=O559,G552&lt;=P559),N559,IF(AND(G552&gt;=O560,G552&lt;=P560),N560,N561)))))))</f>
        <v xml:space="preserve">Verify Data Entry - Enter 0 for N.N </v>
      </c>
      <c r="L553" s="17"/>
      <c r="M553" s="17"/>
      <c r="O553" s="187" t="s">
        <v>0</v>
      </c>
      <c r="P553" s="187" t="s">
        <v>1</v>
      </c>
    </row>
    <row r="554" spans="1:24" s="187" customFormat="1" ht="145" hidden="1" x14ac:dyDescent="0.35">
      <c r="A554" s="81"/>
      <c r="B554" s="197"/>
      <c r="C554" s="15"/>
      <c r="D554" s="15"/>
      <c r="E554" s="7"/>
      <c r="F554" s="7"/>
      <c r="G554" s="7"/>
      <c r="H554" s="7"/>
      <c r="I554" s="7"/>
      <c r="J554" s="7"/>
      <c r="K554" s="1"/>
      <c r="L554" s="17"/>
      <c r="M554" s="17"/>
      <c r="N554" s="188" t="s">
        <v>510</v>
      </c>
      <c r="O554" s="187">
        <v>0</v>
      </c>
      <c r="P554" s="187">
        <v>0.02</v>
      </c>
    </row>
    <row r="555" spans="1:24" s="187" customFormat="1" ht="72.5" hidden="1" x14ac:dyDescent="0.35">
      <c r="A555" s="81"/>
      <c r="B555" s="197"/>
      <c r="C555" s="15"/>
      <c r="D555" s="15"/>
      <c r="E555" s="7"/>
      <c r="F555" s="7"/>
      <c r="G555" s="7"/>
      <c r="H555" s="7"/>
      <c r="I555" s="7"/>
      <c r="J555" s="7"/>
      <c r="K555" s="1"/>
      <c r="L555" s="17"/>
      <c r="M555" s="17"/>
      <c r="N555" s="188" t="s">
        <v>508</v>
      </c>
      <c r="O555" s="187">
        <v>0.03</v>
      </c>
      <c r="P555" s="187">
        <v>5</v>
      </c>
    </row>
    <row r="556" spans="1:24" s="187" customFormat="1" ht="116" hidden="1" x14ac:dyDescent="0.35">
      <c r="A556" s="81"/>
      <c r="B556" s="197"/>
      <c r="C556" s="15"/>
      <c r="D556" s="15"/>
      <c r="E556" s="7"/>
      <c r="F556" s="7"/>
      <c r="G556" s="7"/>
      <c r="H556" s="7"/>
      <c r="I556" s="7"/>
      <c r="J556" s="7"/>
      <c r="K556" s="1"/>
      <c r="L556" s="17"/>
      <c r="M556" s="17"/>
      <c r="N556" s="188" t="s">
        <v>509</v>
      </c>
      <c r="O556" s="187">
        <v>5.01</v>
      </c>
      <c r="P556" s="187">
        <v>6</v>
      </c>
    </row>
    <row r="557" spans="1:24" s="187" customFormat="1" ht="116" hidden="1" x14ac:dyDescent="0.35">
      <c r="A557" s="81"/>
      <c r="B557" s="197"/>
      <c r="C557" s="15"/>
      <c r="D557" s="15"/>
      <c r="E557" s="7"/>
      <c r="F557" s="7"/>
      <c r="G557" s="7"/>
      <c r="H557" s="7"/>
      <c r="I557" s="7"/>
      <c r="J557" s="7"/>
      <c r="K557" s="1"/>
      <c r="L557" s="17"/>
      <c r="M557" s="17"/>
      <c r="N557" s="188" t="s">
        <v>509</v>
      </c>
      <c r="O557" s="187">
        <v>6.01</v>
      </c>
      <c r="P557" s="187">
        <v>7</v>
      </c>
    </row>
    <row r="558" spans="1:24" s="187" customFormat="1" ht="116" hidden="1" x14ac:dyDescent="0.35">
      <c r="A558" s="81"/>
      <c r="B558" s="197"/>
      <c r="C558" s="15"/>
      <c r="D558" s="15"/>
      <c r="E558" s="7"/>
      <c r="F558" s="7"/>
      <c r="G558" s="7"/>
      <c r="H558" s="7"/>
      <c r="I558" s="7"/>
      <c r="J558" s="7"/>
      <c r="K558" s="1"/>
      <c r="L558" s="17"/>
      <c r="M558" s="17"/>
      <c r="N558" s="188" t="s">
        <v>509</v>
      </c>
      <c r="O558" s="187">
        <v>7.01</v>
      </c>
      <c r="P558" s="187">
        <v>8</v>
      </c>
    </row>
    <row r="559" spans="1:24" s="187" customFormat="1" ht="116" hidden="1" x14ac:dyDescent="0.35">
      <c r="A559" s="81"/>
      <c r="B559" s="197"/>
      <c r="C559" s="15"/>
      <c r="D559" s="15"/>
      <c r="E559" s="7"/>
      <c r="F559" s="7"/>
      <c r="G559" s="7"/>
      <c r="H559" s="7"/>
      <c r="I559" s="7"/>
      <c r="J559" s="7"/>
      <c r="K559" s="1"/>
      <c r="L559" s="17"/>
      <c r="M559" s="17"/>
      <c r="N559" s="188" t="s">
        <v>509</v>
      </c>
      <c r="O559" s="187">
        <v>8.01</v>
      </c>
      <c r="P559" s="187">
        <v>9</v>
      </c>
    </row>
    <row r="560" spans="1:24" s="187" customFormat="1" ht="116" hidden="1" x14ac:dyDescent="0.35">
      <c r="A560" s="81"/>
      <c r="B560" s="197"/>
      <c r="C560" s="15"/>
      <c r="D560" s="15"/>
      <c r="E560" s="7"/>
      <c r="F560" s="7"/>
      <c r="G560" s="7"/>
      <c r="H560" s="7"/>
      <c r="I560" s="7"/>
      <c r="J560" s="7"/>
      <c r="K560" s="1"/>
      <c r="L560" s="17"/>
      <c r="M560" s="17"/>
      <c r="N560" s="188" t="s">
        <v>509</v>
      </c>
      <c r="O560" s="187">
        <v>9.01</v>
      </c>
      <c r="P560" s="187">
        <v>10</v>
      </c>
    </row>
    <row r="561" spans="1:52" s="187" customFormat="1" hidden="1" x14ac:dyDescent="0.35">
      <c r="A561" s="81"/>
      <c r="B561" s="197"/>
      <c r="C561" s="15"/>
      <c r="D561" s="15"/>
      <c r="E561" s="7"/>
      <c r="F561" s="7"/>
      <c r="G561" s="7"/>
      <c r="H561" s="7"/>
      <c r="I561" s="7"/>
      <c r="J561" s="7"/>
      <c r="K561" s="6"/>
      <c r="L561" s="17"/>
      <c r="M561" s="17"/>
      <c r="N561" s="187" t="s">
        <v>463</v>
      </c>
    </row>
    <row r="562" spans="1:52" s="187" customFormat="1" hidden="1" x14ac:dyDescent="0.35">
      <c r="A562" s="81" t="s">
        <v>256</v>
      </c>
      <c r="B562" s="197"/>
      <c r="C562" s="15"/>
      <c r="D562" s="15"/>
      <c r="E562" s="7"/>
      <c r="F562" s="7"/>
      <c r="G562" s="7"/>
      <c r="H562" s="7"/>
      <c r="I562" s="7"/>
      <c r="J562" s="7"/>
      <c r="K562" s="7"/>
      <c r="L562" s="17"/>
      <c r="M562" s="17"/>
    </row>
    <row r="563" spans="1:52" s="187" customFormat="1" hidden="1" x14ac:dyDescent="0.35">
      <c r="A563" s="81" t="s">
        <v>256</v>
      </c>
      <c r="B563" s="197"/>
      <c r="C563" s="15"/>
      <c r="D563" s="15"/>
      <c r="E563" s="16" t="str">
        <f>IF(AND(G552&gt;=0,G552&lt;=5),N564,IF(AND(G552&gt;=5,G552&lt;=200),N565,N566))</f>
        <v>Verify Data Entry</v>
      </c>
      <c r="F563" s="7"/>
      <c r="G563" s="7"/>
      <c r="H563" s="7"/>
      <c r="I563" s="7"/>
      <c r="J563" s="7"/>
      <c r="K563" s="7"/>
      <c r="L563" s="17"/>
      <c r="M563" s="17"/>
    </row>
    <row r="564" spans="1:52" s="187" customFormat="1" ht="14.4" hidden="1" customHeight="1" x14ac:dyDescent="0.35">
      <c r="A564" s="81" t="s">
        <v>256</v>
      </c>
      <c r="B564" s="197"/>
      <c r="C564" s="15"/>
      <c r="D564" s="15"/>
      <c r="E564" s="18">
        <f>IF(AND(E563=N564),X569,0)</f>
        <v>0</v>
      </c>
      <c r="F564" s="7" t="s">
        <v>109</v>
      </c>
      <c r="G564" s="4" t="s">
        <v>15</v>
      </c>
      <c r="H564" s="7">
        <f>IF(AND(E563=N564),W569,0)</f>
        <v>0</v>
      </c>
      <c r="I564" s="7" t="s">
        <v>17</v>
      </c>
      <c r="J564" s="7"/>
      <c r="K564" s="7"/>
      <c r="L564" s="17"/>
      <c r="M564" s="17"/>
      <c r="N564" s="188" t="s">
        <v>130</v>
      </c>
    </row>
    <row r="565" spans="1:52" s="187" customFormat="1" hidden="1" x14ac:dyDescent="0.35">
      <c r="A565" s="81"/>
      <c r="B565" s="197"/>
      <c r="C565" s="15"/>
      <c r="D565" s="15"/>
      <c r="E565" s="7"/>
      <c r="F565" s="7"/>
      <c r="G565" s="7"/>
      <c r="H565" s="7"/>
      <c r="I565" s="7"/>
      <c r="J565" s="7"/>
      <c r="K565" s="7"/>
      <c r="L565" s="17"/>
      <c r="M565" s="17"/>
      <c r="N565" s="188" t="s">
        <v>16</v>
      </c>
    </row>
    <row r="566" spans="1:52" s="187" customFormat="1" hidden="1" x14ac:dyDescent="0.35">
      <c r="A566" s="81"/>
      <c r="B566" s="197"/>
      <c r="C566" s="15"/>
      <c r="D566" s="15"/>
      <c r="E566" s="7"/>
      <c r="F566" s="7"/>
      <c r="G566" s="7"/>
      <c r="H566" s="7"/>
      <c r="I566" s="7"/>
      <c r="J566" s="7"/>
      <c r="K566" s="7"/>
      <c r="L566" s="17"/>
      <c r="M566" s="17"/>
      <c r="N566" s="188" t="s">
        <v>6</v>
      </c>
    </row>
    <row r="567" spans="1:52" s="187" customFormat="1" hidden="1" x14ac:dyDescent="0.35">
      <c r="A567" s="81"/>
      <c r="B567" s="197"/>
      <c r="C567" s="15"/>
      <c r="D567" s="15"/>
      <c r="E567" s="7"/>
      <c r="F567" s="7"/>
      <c r="G567" s="7"/>
      <c r="H567" s="7"/>
      <c r="I567" s="7"/>
      <c r="J567" s="7"/>
      <c r="K567" s="7"/>
      <c r="L567" s="17"/>
      <c r="M567" s="17"/>
      <c r="N567" s="188"/>
    </row>
    <row r="568" spans="1:52" s="187" customFormat="1" hidden="1" x14ac:dyDescent="0.35">
      <c r="A568" s="84"/>
      <c r="B568" s="197"/>
      <c r="C568" s="15"/>
      <c r="D568" s="15"/>
      <c r="E568" s="7"/>
      <c r="F568" s="7"/>
      <c r="G568" s="7"/>
      <c r="H568" s="7"/>
      <c r="I568" s="7"/>
      <c r="J568" s="7"/>
      <c r="K568" s="7"/>
      <c r="L568" s="17"/>
      <c r="M568" s="17"/>
      <c r="O568" s="189" t="s">
        <v>18</v>
      </c>
      <c r="P568" s="189" t="s">
        <v>19</v>
      </c>
      <c r="Q568" s="189" t="s">
        <v>20</v>
      </c>
      <c r="R568" s="189" t="s">
        <v>21</v>
      </c>
      <c r="S568" s="189" t="s">
        <v>22</v>
      </c>
      <c r="T568" s="189"/>
      <c r="U568" s="189" t="s">
        <v>23</v>
      </c>
      <c r="V568" s="189" t="s">
        <v>24</v>
      </c>
      <c r="W568" s="189" t="s">
        <v>25</v>
      </c>
      <c r="X568" s="189" t="s">
        <v>26</v>
      </c>
    </row>
    <row r="569" spans="1:52" s="187" customFormat="1" ht="15" thickBot="1" x14ac:dyDescent="0.4">
      <c r="A569" s="82" t="s">
        <v>256</v>
      </c>
      <c r="B569" s="197" t="s">
        <v>256</v>
      </c>
      <c r="C569" s="15"/>
      <c r="D569" s="19"/>
      <c r="E569" s="20"/>
      <c r="F569" s="20"/>
      <c r="G569" s="20"/>
      <c r="H569" s="20"/>
      <c r="I569" s="20"/>
      <c r="J569" s="20"/>
      <c r="K569" s="20"/>
      <c r="L569" s="21"/>
      <c r="M569" s="17"/>
      <c r="O569" s="189">
        <v>1000</v>
      </c>
      <c r="P569" s="189" t="str">
        <f>G552</f>
        <v>Enter Data</v>
      </c>
      <c r="Q569" s="189">
        <v>5</v>
      </c>
      <c r="R569" s="189" t="e">
        <f>Q569-P569</f>
        <v>#VALUE!</v>
      </c>
      <c r="S569" s="189" t="e">
        <f>R569*$G$7/O569*1</f>
        <v>#VALUE!</v>
      </c>
      <c r="T569" s="189"/>
      <c r="U569" s="189">
        <v>2</v>
      </c>
      <c r="V569" s="189" t="e">
        <f>R569/U569</f>
        <v>#VALUE!</v>
      </c>
      <c r="W569" s="189" t="e">
        <f>ROUNDUP(V569,0)</f>
        <v>#VALUE!</v>
      </c>
      <c r="X569" s="191" t="e">
        <f>S569/W569</f>
        <v>#VALUE!</v>
      </c>
    </row>
    <row r="570" spans="1:52" s="187" customFormat="1" x14ac:dyDescent="0.35">
      <c r="A570" s="81" t="s">
        <v>256</v>
      </c>
      <c r="B570" s="197" t="s">
        <v>256</v>
      </c>
      <c r="C570" s="15"/>
      <c r="D570" s="7"/>
      <c r="E570" s="7"/>
      <c r="F570" s="7"/>
      <c r="G570" s="7"/>
      <c r="H570" s="7"/>
      <c r="I570" s="7"/>
      <c r="J570" s="7"/>
      <c r="K570" s="7"/>
      <c r="L570" s="7"/>
      <c r="M570" s="17"/>
    </row>
    <row r="571" spans="1:52" s="187" customFormat="1" x14ac:dyDescent="0.35">
      <c r="A571" s="81" t="s">
        <v>256</v>
      </c>
      <c r="B571" s="197" t="s">
        <v>256</v>
      </c>
      <c r="C571" s="15"/>
      <c r="D571" s="7"/>
      <c r="E571" s="7"/>
      <c r="F571" s="7"/>
      <c r="G571" s="7"/>
      <c r="H571" s="7"/>
      <c r="I571" s="7"/>
      <c r="J571" s="7"/>
      <c r="K571" s="7"/>
      <c r="L571" s="7"/>
      <c r="M571" s="17"/>
    </row>
    <row r="572" spans="1:52" ht="15" thickBot="1" x14ac:dyDescent="0.4">
      <c r="A572" s="82" t="s">
        <v>256</v>
      </c>
      <c r="B572" s="197" t="s">
        <v>256</v>
      </c>
      <c r="C572" s="19"/>
      <c r="D572" s="20"/>
      <c r="E572" s="20"/>
      <c r="F572" s="20"/>
      <c r="G572" s="20"/>
      <c r="H572" s="20"/>
      <c r="I572" s="20"/>
      <c r="J572" s="20"/>
      <c r="K572" s="20"/>
      <c r="L572" s="20"/>
      <c r="M572" s="21"/>
    </row>
    <row r="573" spans="1:52" s="22" customFormat="1" ht="7.25" customHeight="1" thickBot="1" x14ac:dyDescent="0.4">
      <c r="A573" s="83"/>
      <c r="B573" s="197" t="s">
        <v>256</v>
      </c>
      <c r="N573" s="184"/>
      <c r="O573" s="184"/>
      <c r="P573" s="184"/>
      <c r="Q573" s="184"/>
      <c r="R573" s="184"/>
      <c r="S573" s="184"/>
      <c r="T573" s="184"/>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c r="AP573" s="184"/>
      <c r="AQ573" s="184"/>
      <c r="AR573" s="184"/>
      <c r="AS573" s="184"/>
      <c r="AT573" s="184"/>
      <c r="AU573" s="184"/>
      <c r="AV573" s="184"/>
      <c r="AW573" s="184"/>
      <c r="AX573" s="184"/>
      <c r="AY573" s="184"/>
      <c r="AZ573" s="184"/>
    </row>
    <row r="574" spans="1:52" ht="15" thickBot="1" x14ac:dyDescent="0.4">
      <c r="A574" s="81" t="s">
        <v>256</v>
      </c>
      <c r="B574" s="197" t="s">
        <v>256</v>
      </c>
      <c r="C574" s="12"/>
      <c r="D574" s="13"/>
      <c r="E574" s="13"/>
      <c r="F574" s="13"/>
      <c r="G574" s="13"/>
      <c r="H574" s="13"/>
      <c r="I574" s="13"/>
      <c r="J574" s="13"/>
      <c r="K574" s="13"/>
      <c r="L574" s="13"/>
      <c r="M574" s="14"/>
    </row>
    <row r="575" spans="1:52" ht="28.25" customHeight="1" thickBot="1" x14ac:dyDescent="0.5">
      <c r="A575" s="81" t="s">
        <v>256</v>
      </c>
      <c r="B575" s="197" t="s">
        <v>256</v>
      </c>
      <c r="C575" s="15"/>
      <c r="D575" s="211" t="s">
        <v>133</v>
      </c>
      <c r="E575" s="10"/>
      <c r="F575" s="10"/>
      <c r="G575" s="10"/>
      <c r="H575" s="10"/>
      <c r="I575" s="10"/>
      <c r="J575" s="11"/>
      <c r="K575" s="8"/>
      <c r="L575" s="8"/>
      <c r="M575" s="23"/>
      <c r="N575" s="3"/>
    </row>
    <row r="576" spans="1:52" ht="15" thickBot="1" x14ac:dyDescent="0.4">
      <c r="A576" s="81" t="s">
        <v>256</v>
      </c>
      <c r="B576" s="197" t="s">
        <v>256</v>
      </c>
      <c r="C576" s="15"/>
      <c r="D576" s="7"/>
      <c r="E576" s="7"/>
      <c r="F576" s="7"/>
      <c r="G576" s="7"/>
      <c r="H576" s="7"/>
      <c r="I576" s="7"/>
      <c r="J576" s="7"/>
      <c r="K576" s="7"/>
      <c r="L576" s="7"/>
      <c r="M576" s="17"/>
    </row>
    <row r="577" spans="1:24" ht="8.4" customHeight="1" thickBot="1" x14ac:dyDescent="0.4">
      <c r="A577" s="81" t="s">
        <v>256</v>
      </c>
      <c r="B577" s="197" t="s">
        <v>256</v>
      </c>
      <c r="C577" s="15"/>
      <c r="D577" s="12"/>
      <c r="E577" s="13"/>
      <c r="F577" s="13"/>
      <c r="G577" s="13"/>
      <c r="H577" s="13"/>
      <c r="I577" s="13"/>
      <c r="J577" s="13"/>
      <c r="K577" s="13"/>
      <c r="L577" s="14"/>
      <c r="M577" s="17"/>
    </row>
    <row r="578" spans="1:24" ht="19" thickBot="1" x14ac:dyDescent="0.5">
      <c r="A578" s="81" t="s">
        <v>256</v>
      </c>
      <c r="B578" s="197" t="s">
        <v>256</v>
      </c>
      <c r="C578" s="15"/>
      <c r="D578" s="15"/>
      <c r="E578" s="24" t="s">
        <v>134</v>
      </c>
      <c r="F578" s="7"/>
      <c r="G578" s="32" t="s">
        <v>251</v>
      </c>
      <c r="H578" s="25" t="s">
        <v>79</v>
      </c>
      <c r="I578" s="7"/>
      <c r="J578" s="7"/>
      <c r="K578" s="16" t="s">
        <v>10</v>
      </c>
      <c r="L578" s="17"/>
      <c r="M578" s="17"/>
    </row>
    <row r="579" spans="1:24" ht="169.25" customHeight="1" thickBot="1" x14ac:dyDescent="0.4">
      <c r="A579" s="81" t="s">
        <v>256</v>
      </c>
      <c r="B579" s="197" t="s">
        <v>256</v>
      </c>
      <c r="C579" s="15"/>
      <c r="D579" s="15"/>
      <c r="E579" s="7"/>
      <c r="F579" s="7"/>
      <c r="G579" s="7"/>
      <c r="H579" s="7"/>
      <c r="I579" s="7"/>
      <c r="J579" s="7"/>
      <c r="K579" s="2" t="str">
        <f>IF(AND(G578&gt;=O580,G578&lt;=P580),N580,IF(AND(G578&gt;=O581,G578&lt;=P581),N581,IF(AND(G578&gt;=O582,G578&lt;=P582),N582,IF(AND(G578&gt;=O583,G578&lt;=P583),N583,IF(AND(G578&gt;=O584,G578&lt;=P584),N584,IF(AND(G578&gt;=O585,G578&lt;=P585),N585,N586))))))</f>
        <v xml:space="preserve">Verify Data Entry - Enter 0 for N.N </v>
      </c>
      <c r="L579" s="17"/>
      <c r="M579" s="17"/>
      <c r="O579" s="187" t="s">
        <v>0</v>
      </c>
      <c r="P579" s="187" t="s">
        <v>1</v>
      </c>
    </row>
    <row r="580" spans="1:24" ht="144.65" hidden="1" customHeight="1" x14ac:dyDescent="0.35">
      <c r="A580" s="81"/>
      <c r="B580" s="197"/>
      <c r="C580" s="15"/>
      <c r="D580" s="15"/>
      <c r="E580" s="7"/>
      <c r="F580" s="7"/>
      <c r="G580" s="7"/>
      <c r="H580" s="7"/>
      <c r="I580" s="7"/>
      <c r="J580" s="7"/>
      <c r="K580" s="1"/>
      <c r="L580" s="17"/>
      <c r="M580" s="17"/>
      <c r="N580" s="188" t="s">
        <v>193</v>
      </c>
      <c r="O580" s="187">
        <v>0</v>
      </c>
      <c r="P580" s="187">
        <v>5</v>
      </c>
    </row>
    <row r="581" spans="1:24" ht="159.5" hidden="1" x14ac:dyDescent="0.35">
      <c r="A581" s="81"/>
      <c r="B581" s="197"/>
      <c r="C581" s="15"/>
      <c r="D581" s="15"/>
      <c r="E581" s="7"/>
      <c r="F581" s="7"/>
      <c r="G581" s="7"/>
      <c r="H581" s="7"/>
      <c r="I581" s="7"/>
      <c r="J581" s="7"/>
      <c r="K581" s="1"/>
      <c r="L581" s="17"/>
      <c r="M581" s="17"/>
      <c r="N581" s="188" t="s">
        <v>194</v>
      </c>
      <c r="O581" s="187">
        <v>5</v>
      </c>
      <c r="P581" s="187">
        <v>50</v>
      </c>
    </row>
    <row r="582" spans="1:24" ht="174" hidden="1" x14ac:dyDescent="0.35">
      <c r="A582" s="81"/>
      <c r="B582" s="197"/>
      <c r="C582" s="15"/>
      <c r="D582" s="15"/>
      <c r="E582" s="7"/>
      <c r="F582" s="7"/>
      <c r="G582" s="7"/>
      <c r="H582" s="7"/>
      <c r="I582" s="7"/>
      <c r="J582" s="7"/>
      <c r="K582" s="1"/>
      <c r="L582" s="17"/>
      <c r="M582" s="17"/>
      <c r="N582" s="188" t="s">
        <v>195</v>
      </c>
      <c r="O582" s="187">
        <v>50</v>
      </c>
      <c r="P582" s="187">
        <v>100</v>
      </c>
    </row>
    <row r="583" spans="1:24" ht="159.5" hidden="1" x14ac:dyDescent="0.35">
      <c r="A583" s="81"/>
      <c r="B583" s="197"/>
      <c r="C583" s="15"/>
      <c r="D583" s="15"/>
      <c r="E583" s="7"/>
      <c r="F583" s="7"/>
      <c r="G583" s="7"/>
      <c r="H583" s="7"/>
      <c r="I583" s="7"/>
      <c r="J583" s="7"/>
      <c r="K583" s="1"/>
      <c r="L583" s="17"/>
      <c r="M583" s="17"/>
      <c r="N583" s="188" t="s">
        <v>196</v>
      </c>
      <c r="O583" s="187">
        <v>100</v>
      </c>
      <c r="P583" s="187">
        <v>150</v>
      </c>
    </row>
    <row r="584" spans="1:24" ht="174" hidden="1" x14ac:dyDescent="0.35">
      <c r="A584" s="81"/>
      <c r="B584" s="197"/>
      <c r="C584" s="15"/>
      <c r="D584" s="15"/>
      <c r="E584" s="7"/>
      <c r="F584" s="7"/>
      <c r="G584" s="7"/>
      <c r="H584" s="7"/>
      <c r="I584" s="7"/>
      <c r="J584" s="7"/>
      <c r="K584" s="1"/>
      <c r="L584" s="17"/>
      <c r="M584" s="17"/>
      <c r="N584" s="188" t="s">
        <v>197</v>
      </c>
      <c r="O584" s="187">
        <v>150</v>
      </c>
      <c r="P584" s="187">
        <v>200</v>
      </c>
    </row>
    <row r="585" spans="1:24" ht="174" hidden="1" x14ac:dyDescent="0.35">
      <c r="A585" s="81"/>
      <c r="B585" s="197"/>
      <c r="C585" s="15"/>
      <c r="D585" s="15"/>
      <c r="E585" s="7"/>
      <c r="F585" s="7"/>
      <c r="G585" s="7"/>
      <c r="H585" s="7"/>
      <c r="I585" s="7"/>
      <c r="J585" s="7"/>
      <c r="K585" s="1"/>
      <c r="L585" s="17"/>
      <c r="M585" s="17"/>
      <c r="N585" s="188" t="s">
        <v>198</v>
      </c>
      <c r="O585" s="187">
        <v>200</v>
      </c>
      <c r="P585" s="187">
        <v>250</v>
      </c>
    </row>
    <row r="586" spans="1:24" hidden="1" x14ac:dyDescent="0.35">
      <c r="A586" s="81"/>
      <c r="B586" s="197"/>
      <c r="C586" s="15"/>
      <c r="D586" s="15"/>
      <c r="E586" s="7"/>
      <c r="F586" s="7"/>
      <c r="G586" s="7"/>
      <c r="H586" s="7"/>
      <c r="I586" s="7"/>
      <c r="J586" s="7"/>
      <c r="K586" s="6"/>
      <c r="L586" s="17"/>
      <c r="M586" s="17"/>
      <c r="N586" s="187" t="s">
        <v>463</v>
      </c>
    </row>
    <row r="587" spans="1:24" s="187" customFormat="1" hidden="1" x14ac:dyDescent="0.35">
      <c r="A587" s="81"/>
      <c r="B587" s="197"/>
      <c r="C587" s="15"/>
      <c r="D587" s="15"/>
      <c r="E587" s="7"/>
      <c r="F587" s="7"/>
      <c r="G587" s="7"/>
      <c r="H587" s="7"/>
      <c r="I587" s="7"/>
      <c r="J587" s="7"/>
      <c r="K587" s="7"/>
      <c r="L587" s="17"/>
      <c r="M587" s="17"/>
    </row>
    <row r="588" spans="1:24" s="187" customFormat="1" ht="15" thickBot="1" x14ac:dyDescent="0.4">
      <c r="A588" s="82" t="s">
        <v>256</v>
      </c>
      <c r="B588" s="197" t="s">
        <v>256</v>
      </c>
      <c r="C588" s="15"/>
      <c r="D588" s="19"/>
      <c r="E588" s="20"/>
      <c r="F588" s="20"/>
      <c r="G588" s="20"/>
      <c r="H588" s="20"/>
      <c r="I588" s="20"/>
      <c r="J588" s="20"/>
      <c r="K588" s="20"/>
      <c r="L588" s="21"/>
      <c r="M588" s="17"/>
      <c r="O588" s="189"/>
      <c r="P588" s="189"/>
      <c r="Q588" s="189"/>
      <c r="R588" s="189"/>
      <c r="S588" s="189"/>
      <c r="T588" s="189"/>
      <c r="U588" s="189"/>
      <c r="X588" s="190"/>
    </row>
    <row r="589" spans="1:24" s="187" customFormat="1" ht="15" thickBot="1" x14ac:dyDescent="0.4">
      <c r="A589" s="81" t="s">
        <v>256</v>
      </c>
      <c r="B589" s="197" t="s">
        <v>256</v>
      </c>
      <c r="C589" s="15"/>
      <c r="D589" s="7"/>
      <c r="E589" s="7"/>
      <c r="F589" s="7"/>
      <c r="G589" s="7"/>
      <c r="H589" s="7"/>
      <c r="I589" s="7"/>
      <c r="J589" s="7"/>
      <c r="K589" s="7"/>
      <c r="L589" s="7"/>
      <c r="M589" s="17"/>
    </row>
    <row r="590" spans="1:24" s="187" customFormat="1" ht="8.4" customHeight="1" thickBot="1" x14ac:dyDescent="0.4">
      <c r="A590" s="81" t="s">
        <v>256</v>
      </c>
      <c r="B590" s="197" t="s">
        <v>256</v>
      </c>
      <c r="C590" s="15"/>
      <c r="D590" s="12"/>
      <c r="E590" s="13"/>
      <c r="F590" s="13"/>
      <c r="G590" s="13"/>
      <c r="H590" s="13"/>
      <c r="I590" s="13"/>
      <c r="J590" s="13"/>
      <c r="K590" s="13"/>
      <c r="L590" s="14"/>
      <c r="M590" s="17"/>
    </row>
    <row r="591" spans="1:24" s="187" customFormat="1" ht="19" thickBot="1" x14ac:dyDescent="0.5">
      <c r="A591" s="81" t="s">
        <v>256</v>
      </c>
      <c r="B591" s="197" t="s">
        <v>256</v>
      </c>
      <c r="C591" s="15"/>
      <c r="D591" s="15"/>
      <c r="E591" s="24" t="s">
        <v>450</v>
      </c>
      <c r="F591" s="7"/>
      <c r="G591" s="32" t="s">
        <v>251</v>
      </c>
      <c r="H591" s="25" t="s">
        <v>79</v>
      </c>
      <c r="I591" s="7"/>
      <c r="J591" s="7"/>
      <c r="K591" s="16" t="s">
        <v>10</v>
      </c>
      <c r="L591" s="17"/>
      <c r="M591" s="17"/>
    </row>
    <row r="592" spans="1:24" s="187" customFormat="1" ht="233.4" customHeight="1" thickBot="1" x14ac:dyDescent="0.4">
      <c r="A592" s="81" t="s">
        <v>256</v>
      </c>
      <c r="B592" s="197" t="s">
        <v>256</v>
      </c>
      <c r="C592" s="15"/>
      <c r="D592" s="15"/>
      <c r="E592" s="7"/>
      <c r="F592" s="7"/>
      <c r="G592" s="7"/>
      <c r="H592" s="7"/>
      <c r="I592" s="7"/>
      <c r="J592" s="7"/>
      <c r="K592" s="2" t="str">
        <f>IF(AND(G591&gt;=O593,G591&lt;=P593),N593,IF(AND(G591&gt;=O594,G591&lt;=P594),N594,IF(AND(G591&gt;=O595,G591&lt;=P595),N595,IF(AND(G591&gt;=O596,G591&lt;=P596),N596,IF(AND(G591&gt;=O597,G591&lt;=P597),N597,IF(AND(G591&gt;=O598,G591&lt;=P598),N598,N599))))))</f>
        <v xml:space="preserve">Verify Data Entry - Enter 0 for N.N </v>
      </c>
      <c r="L592" s="17"/>
      <c r="M592" s="17"/>
      <c r="O592" s="187" t="s">
        <v>0</v>
      </c>
      <c r="P592" s="187" t="s">
        <v>1</v>
      </c>
    </row>
    <row r="593" spans="1:24" s="187" customFormat="1" ht="152.4" hidden="1" customHeight="1" x14ac:dyDescent="0.35">
      <c r="A593" s="81"/>
      <c r="B593" s="197"/>
      <c r="C593" s="15"/>
      <c r="D593" s="15"/>
      <c r="E593" s="7"/>
      <c r="F593" s="7"/>
      <c r="G593" s="7"/>
      <c r="H593" s="7"/>
      <c r="I593" s="7"/>
      <c r="J593" s="7"/>
      <c r="K593" s="1"/>
      <c r="L593" s="17"/>
      <c r="M593" s="17"/>
      <c r="N593" s="188" t="s">
        <v>534</v>
      </c>
      <c r="O593" s="187">
        <v>0</v>
      </c>
      <c r="P593" s="187">
        <v>1</v>
      </c>
    </row>
    <row r="594" spans="1:24" s="187" customFormat="1" ht="127.75" hidden="1" customHeight="1" x14ac:dyDescent="0.35">
      <c r="A594" s="81"/>
      <c r="B594" s="197"/>
      <c r="C594" s="15"/>
      <c r="D594" s="15"/>
      <c r="E594" s="7"/>
      <c r="F594" s="7"/>
      <c r="G594" s="7"/>
      <c r="H594" s="7"/>
      <c r="I594" s="7"/>
      <c r="J594" s="7"/>
      <c r="K594" s="1"/>
      <c r="L594" s="17"/>
      <c r="M594" s="17"/>
      <c r="N594" s="188" t="s">
        <v>535</v>
      </c>
      <c r="O594" s="187">
        <v>1</v>
      </c>
      <c r="P594" s="187">
        <v>4</v>
      </c>
    </row>
    <row r="595" spans="1:24" s="187" customFormat="1" ht="159.5" hidden="1" x14ac:dyDescent="0.35">
      <c r="A595" s="81"/>
      <c r="B595" s="197"/>
      <c r="C595" s="15"/>
      <c r="D595" s="15"/>
      <c r="E595" s="7"/>
      <c r="F595" s="7"/>
      <c r="G595" s="7"/>
      <c r="H595" s="7"/>
      <c r="I595" s="7"/>
      <c r="J595" s="7"/>
      <c r="K595" s="1"/>
      <c r="L595" s="17"/>
      <c r="M595" s="17"/>
      <c r="N595" s="188" t="s">
        <v>536</v>
      </c>
      <c r="O595" s="187">
        <v>4</v>
      </c>
      <c r="P595" s="187">
        <v>8</v>
      </c>
    </row>
    <row r="596" spans="1:24" s="187" customFormat="1" ht="203" hidden="1" x14ac:dyDescent="0.35">
      <c r="A596" s="81"/>
      <c r="B596" s="197"/>
      <c r="C596" s="15"/>
      <c r="D596" s="15"/>
      <c r="E596" s="7"/>
      <c r="F596" s="7"/>
      <c r="G596" s="7"/>
      <c r="H596" s="7"/>
      <c r="I596" s="7"/>
      <c r="J596" s="7"/>
      <c r="K596" s="1"/>
      <c r="L596" s="17"/>
      <c r="M596" s="17"/>
      <c r="N596" s="188" t="s">
        <v>537</v>
      </c>
      <c r="O596" s="187">
        <v>8</v>
      </c>
      <c r="P596" s="187">
        <v>16</v>
      </c>
    </row>
    <row r="597" spans="1:24" s="187" customFormat="1" ht="58" hidden="1" x14ac:dyDescent="0.35">
      <c r="A597" s="81"/>
      <c r="B597" s="197"/>
      <c r="C597" s="15"/>
      <c r="D597" s="15"/>
      <c r="E597" s="7"/>
      <c r="F597" s="7"/>
      <c r="G597" s="7"/>
      <c r="H597" s="7"/>
      <c r="I597" s="7"/>
      <c r="J597" s="7"/>
      <c r="K597" s="1"/>
      <c r="L597" s="17"/>
      <c r="M597" s="17"/>
      <c r="N597" s="188" t="s">
        <v>538</v>
      </c>
      <c r="O597" s="187">
        <v>16</v>
      </c>
      <c r="P597" s="187">
        <v>50</v>
      </c>
    </row>
    <row r="598" spans="1:24" s="187" customFormat="1" ht="58" hidden="1" x14ac:dyDescent="0.35">
      <c r="A598" s="81"/>
      <c r="B598" s="197"/>
      <c r="C598" s="15"/>
      <c r="D598" s="15"/>
      <c r="E598" s="7"/>
      <c r="F598" s="7"/>
      <c r="G598" s="7"/>
      <c r="H598" s="7"/>
      <c r="I598" s="7"/>
      <c r="J598" s="7"/>
      <c r="K598" s="1"/>
      <c r="L598" s="17"/>
      <c r="M598" s="17"/>
      <c r="N598" s="188" t="s">
        <v>538</v>
      </c>
      <c r="O598" s="187">
        <v>50</v>
      </c>
      <c r="P598" s="187">
        <v>80</v>
      </c>
    </row>
    <row r="599" spans="1:24" s="187" customFormat="1" hidden="1" x14ac:dyDescent="0.35">
      <c r="A599" s="81"/>
      <c r="B599" s="197"/>
      <c r="C599" s="15"/>
      <c r="D599" s="15"/>
      <c r="E599" s="7"/>
      <c r="F599" s="7"/>
      <c r="G599" s="7"/>
      <c r="H599" s="7"/>
      <c r="I599" s="7"/>
      <c r="J599" s="7"/>
      <c r="K599" s="6"/>
      <c r="L599" s="17"/>
      <c r="M599" s="17"/>
      <c r="N599" s="187" t="s">
        <v>463</v>
      </c>
    </row>
    <row r="600" spans="1:24" s="187" customFormat="1" hidden="1" x14ac:dyDescent="0.35">
      <c r="A600" s="81"/>
      <c r="B600" s="197"/>
      <c r="C600" s="15"/>
      <c r="D600" s="15"/>
      <c r="E600" s="7"/>
      <c r="F600" s="7"/>
      <c r="G600" s="7"/>
      <c r="H600" s="7"/>
      <c r="I600" s="7"/>
      <c r="J600" s="7"/>
      <c r="K600" s="7"/>
      <c r="L600" s="17"/>
      <c r="M600" s="17"/>
    </row>
    <row r="601" spans="1:24" s="187" customFormat="1" ht="15" thickBot="1" x14ac:dyDescent="0.4">
      <c r="A601" s="82" t="s">
        <v>256</v>
      </c>
      <c r="B601" s="197" t="s">
        <v>256</v>
      </c>
      <c r="C601" s="15"/>
      <c r="D601" s="19"/>
      <c r="E601" s="20"/>
      <c r="F601" s="20"/>
      <c r="G601" s="20"/>
      <c r="H601" s="20"/>
      <c r="I601" s="20"/>
      <c r="J601" s="20"/>
      <c r="K601" s="20"/>
      <c r="L601" s="21"/>
      <c r="M601" s="17"/>
      <c r="O601" s="189"/>
      <c r="P601" s="189"/>
      <c r="Q601" s="189"/>
      <c r="R601" s="189"/>
      <c r="S601" s="189"/>
      <c r="T601" s="189"/>
      <c r="U601" s="189"/>
      <c r="X601" s="190"/>
    </row>
    <row r="602" spans="1:24" s="187" customFormat="1" ht="15" thickBot="1" x14ac:dyDescent="0.4">
      <c r="A602" s="81" t="s">
        <v>256</v>
      </c>
      <c r="B602" s="197" t="s">
        <v>256</v>
      </c>
      <c r="C602" s="15"/>
      <c r="D602" s="7"/>
      <c r="E602" s="7"/>
      <c r="F602" s="7"/>
      <c r="G602" s="7"/>
      <c r="H602" s="7"/>
      <c r="I602" s="7"/>
      <c r="J602" s="7"/>
      <c r="K602" s="7"/>
      <c r="L602" s="7"/>
      <c r="M602" s="17"/>
    </row>
    <row r="603" spans="1:24" s="187" customFormat="1" ht="8.4" customHeight="1" thickBot="1" x14ac:dyDescent="0.4">
      <c r="A603" s="81" t="s">
        <v>256</v>
      </c>
      <c r="B603" s="197" t="s">
        <v>256</v>
      </c>
      <c r="C603" s="15"/>
      <c r="D603" s="12"/>
      <c r="E603" s="13"/>
      <c r="F603" s="13"/>
      <c r="G603" s="13"/>
      <c r="H603" s="13"/>
      <c r="I603" s="13"/>
      <c r="J603" s="13"/>
      <c r="K603" s="13"/>
      <c r="L603" s="14"/>
      <c r="M603" s="17"/>
    </row>
    <row r="604" spans="1:24" s="187" customFormat="1" ht="19" thickBot="1" x14ac:dyDescent="0.5">
      <c r="A604" s="81" t="s">
        <v>256</v>
      </c>
      <c r="B604" s="197" t="s">
        <v>256</v>
      </c>
      <c r="C604" s="15"/>
      <c r="D604" s="15"/>
      <c r="E604" s="24" t="s">
        <v>135</v>
      </c>
      <c r="F604" s="7"/>
      <c r="G604" s="32" t="s">
        <v>251</v>
      </c>
      <c r="H604" s="25" t="s">
        <v>79</v>
      </c>
      <c r="I604" s="7"/>
      <c r="J604" s="7"/>
      <c r="K604" s="16" t="s">
        <v>10</v>
      </c>
      <c r="L604" s="17"/>
      <c r="M604" s="17"/>
    </row>
    <row r="605" spans="1:24" s="187" customFormat="1" ht="105.65" customHeight="1" thickBot="1" x14ac:dyDescent="0.4">
      <c r="A605" s="81" t="s">
        <v>256</v>
      </c>
      <c r="B605" s="197" t="s">
        <v>256</v>
      </c>
      <c r="C605" s="15"/>
      <c r="D605" s="15"/>
      <c r="E605" s="7"/>
      <c r="F605" s="7"/>
      <c r="G605" s="7"/>
      <c r="H605" s="7"/>
      <c r="I605" s="7"/>
      <c r="J605" s="7"/>
      <c r="K605" s="2" t="str">
        <f>IF(AND(G604&gt;=O606,G604&lt;=P606),N606,IF(AND(G604&gt;=O607,G604&lt;=P607),N607,IF(AND(G604&gt;=O608,G604&lt;=P608),N608,IF(AND(G604&gt;=O609,G604&lt;=P609),N609,IF(AND(G604&gt;=O610,G604&lt;=P610),N610,IF(AND(G604&gt;=O611,G604&lt;=P611),N611,N612))))))</f>
        <v xml:space="preserve">Verify Data Entry - Enter 0 for N.N </v>
      </c>
      <c r="L605" s="17"/>
      <c r="M605" s="17"/>
      <c r="O605" s="187" t="s">
        <v>0</v>
      </c>
      <c r="P605" s="187" t="s">
        <v>1</v>
      </c>
    </row>
    <row r="606" spans="1:24" s="187" customFormat="1" ht="144.65" hidden="1" customHeight="1" x14ac:dyDescent="0.35">
      <c r="A606" s="81"/>
      <c r="B606" s="197"/>
      <c r="C606" s="15"/>
      <c r="D606" s="15"/>
      <c r="E606" s="7"/>
      <c r="F606" s="7"/>
      <c r="G606" s="7"/>
      <c r="H606" s="7"/>
      <c r="I606" s="7"/>
      <c r="J606" s="7"/>
      <c r="K606" s="1"/>
      <c r="L606" s="17"/>
      <c r="M606" s="17"/>
      <c r="N606" s="188" t="s">
        <v>451</v>
      </c>
      <c r="O606" s="187">
        <v>0</v>
      </c>
      <c r="P606" s="187">
        <v>0.1</v>
      </c>
    </row>
    <row r="607" spans="1:24" s="187" customFormat="1" ht="127.75" hidden="1" customHeight="1" x14ac:dyDescent="0.35">
      <c r="A607" s="81"/>
      <c r="B607" s="197"/>
      <c r="C607" s="15"/>
      <c r="D607" s="15"/>
      <c r="E607" s="7"/>
      <c r="F607" s="7"/>
      <c r="G607" s="7"/>
      <c r="H607" s="7"/>
      <c r="I607" s="7"/>
      <c r="J607" s="7"/>
      <c r="K607" s="1"/>
      <c r="L607" s="17"/>
      <c r="M607" s="17"/>
      <c r="N607" s="188" t="s">
        <v>199</v>
      </c>
      <c r="O607" s="187">
        <v>0.1</v>
      </c>
      <c r="P607" s="187">
        <v>10</v>
      </c>
    </row>
    <row r="608" spans="1:24" s="187" customFormat="1" ht="101.5" hidden="1" x14ac:dyDescent="0.35">
      <c r="A608" s="81"/>
      <c r="B608" s="197"/>
      <c r="C608" s="15"/>
      <c r="D608" s="15"/>
      <c r="E608" s="7"/>
      <c r="F608" s="7"/>
      <c r="G608" s="7"/>
      <c r="H608" s="7"/>
      <c r="I608" s="7"/>
      <c r="J608" s="7"/>
      <c r="K608" s="1"/>
      <c r="L608" s="17"/>
      <c r="M608" s="17"/>
      <c r="N608" s="188" t="s">
        <v>199</v>
      </c>
      <c r="O608" s="187">
        <v>10</v>
      </c>
      <c r="P608" s="187">
        <v>20</v>
      </c>
    </row>
    <row r="609" spans="1:24" s="187" customFormat="1" ht="101.5" hidden="1" x14ac:dyDescent="0.35">
      <c r="A609" s="81"/>
      <c r="B609" s="197"/>
      <c r="C609" s="15"/>
      <c r="D609" s="15"/>
      <c r="E609" s="7"/>
      <c r="F609" s="7"/>
      <c r="G609" s="7"/>
      <c r="H609" s="7"/>
      <c r="I609" s="7"/>
      <c r="J609" s="7"/>
      <c r="K609" s="1"/>
      <c r="L609" s="17"/>
      <c r="M609" s="17"/>
      <c r="N609" s="188" t="s">
        <v>199</v>
      </c>
      <c r="O609" s="187">
        <v>20</v>
      </c>
      <c r="P609" s="187">
        <v>30</v>
      </c>
    </row>
    <row r="610" spans="1:24" s="187" customFormat="1" ht="101.5" hidden="1" x14ac:dyDescent="0.35">
      <c r="A610" s="81"/>
      <c r="B610" s="197"/>
      <c r="C610" s="15"/>
      <c r="D610" s="15"/>
      <c r="E610" s="7"/>
      <c r="F610" s="7"/>
      <c r="G610" s="7"/>
      <c r="H610" s="7"/>
      <c r="I610" s="7"/>
      <c r="J610" s="7"/>
      <c r="K610" s="1"/>
      <c r="L610" s="17"/>
      <c r="M610" s="17"/>
      <c r="N610" s="188" t="s">
        <v>199</v>
      </c>
      <c r="O610" s="187">
        <v>30</v>
      </c>
      <c r="P610" s="187">
        <v>40</v>
      </c>
    </row>
    <row r="611" spans="1:24" s="187" customFormat="1" ht="101.5" hidden="1" x14ac:dyDescent="0.35">
      <c r="A611" s="81"/>
      <c r="B611" s="197"/>
      <c r="C611" s="15"/>
      <c r="D611" s="15"/>
      <c r="E611" s="7"/>
      <c r="F611" s="7"/>
      <c r="G611" s="7"/>
      <c r="H611" s="7"/>
      <c r="I611" s="7"/>
      <c r="J611" s="7"/>
      <c r="K611" s="1"/>
      <c r="L611" s="17"/>
      <c r="M611" s="17"/>
      <c r="N611" s="188" t="s">
        <v>199</v>
      </c>
      <c r="O611" s="187">
        <v>40</v>
      </c>
      <c r="P611" s="187">
        <v>100</v>
      </c>
    </row>
    <row r="612" spans="1:24" s="187" customFormat="1" hidden="1" x14ac:dyDescent="0.35">
      <c r="A612" s="81"/>
      <c r="B612" s="197"/>
      <c r="C612" s="15"/>
      <c r="D612" s="15"/>
      <c r="E612" s="7"/>
      <c r="F612" s="7"/>
      <c r="G612" s="7"/>
      <c r="H612" s="7"/>
      <c r="I612" s="7"/>
      <c r="J612" s="7"/>
      <c r="K612" s="6"/>
      <c r="L612" s="17"/>
      <c r="M612" s="17"/>
      <c r="N612" s="187" t="s">
        <v>463</v>
      </c>
    </row>
    <row r="613" spans="1:24" s="187" customFormat="1" hidden="1" x14ac:dyDescent="0.35">
      <c r="A613" s="81"/>
      <c r="B613" s="197"/>
      <c r="C613" s="15"/>
      <c r="D613" s="15"/>
      <c r="E613" s="7"/>
      <c r="F613" s="7"/>
      <c r="G613" s="7"/>
      <c r="H613" s="7"/>
      <c r="I613" s="7"/>
      <c r="J613" s="7"/>
      <c r="K613" s="7"/>
      <c r="L613" s="17"/>
      <c r="M613" s="17"/>
    </row>
    <row r="614" spans="1:24" s="187" customFormat="1" ht="15" thickBot="1" x14ac:dyDescent="0.4">
      <c r="A614" s="82" t="s">
        <v>256</v>
      </c>
      <c r="B614" s="197" t="s">
        <v>256</v>
      </c>
      <c r="C614" s="15"/>
      <c r="D614" s="19"/>
      <c r="E614" s="20"/>
      <c r="F614" s="20"/>
      <c r="G614" s="20"/>
      <c r="H614" s="20"/>
      <c r="I614" s="20"/>
      <c r="J614" s="20"/>
      <c r="K614" s="20"/>
      <c r="L614" s="21"/>
      <c r="M614" s="17"/>
      <c r="O614" s="189"/>
      <c r="P614" s="189"/>
      <c r="Q614" s="189"/>
      <c r="R614" s="189"/>
      <c r="S614" s="189"/>
      <c r="T614" s="189"/>
      <c r="U614" s="189"/>
      <c r="X614" s="190"/>
    </row>
    <row r="615" spans="1:24" s="187" customFormat="1" ht="15" thickBot="1" x14ac:dyDescent="0.4">
      <c r="A615" s="81" t="s">
        <v>256</v>
      </c>
      <c r="B615" s="197" t="s">
        <v>256</v>
      </c>
      <c r="C615" s="15"/>
      <c r="D615" s="7"/>
      <c r="E615" s="7"/>
      <c r="F615" s="7"/>
      <c r="G615" s="7"/>
      <c r="H615" s="7"/>
      <c r="I615" s="7"/>
      <c r="J615" s="7"/>
      <c r="K615" s="7"/>
      <c r="L615" s="7"/>
      <c r="M615" s="17"/>
    </row>
    <row r="616" spans="1:24" s="187" customFormat="1" ht="8.4" customHeight="1" thickBot="1" x14ac:dyDescent="0.4">
      <c r="A616" s="81" t="s">
        <v>256</v>
      </c>
      <c r="B616" s="197" t="s">
        <v>256</v>
      </c>
      <c r="C616" s="15"/>
      <c r="D616" s="12"/>
      <c r="E616" s="13"/>
      <c r="F616" s="13"/>
      <c r="G616" s="13"/>
      <c r="H616" s="13"/>
      <c r="I616" s="13"/>
      <c r="J616" s="13"/>
      <c r="K616" s="13"/>
      <c r="L616" s="14"/>
      <c r="M616" s="17"/>
    </row>
    <row r="617" spans="1:24" s="187" customFormat="1" ht="19" thickBot="1" x14ac:dyDescent="0.5">
      <c r="A617" s="81" t="s">
        <v>256</v>
      </c>
      <c r="B617" s="197" t="s">
        <v>256</v>
      </c>
      <c r="C617" s="15"/>
      <c r="D617" s="15"/>
      <c r="E617" s="24" t="s">
        <v>511</v>
      </c>
      <c r="F617" s="7"/>
      <c r="G617" s="32" t="s">
        <v>251</v>
      </c>
      <c r="H617" s="25" t="s">
        <v>79</v>
      </c>
      <c r="I617" s="7"/>
      <c r="J617" s="7"/>
      <c r="K617" s="16" t="s">
        <v>10</v>
      </c>
      <c r="L617" s="17"/>
      <c r="M617" s="17"/>
    </row>
    <row r="618" spans="1:24" s="187" customFormat="1" ht="161.4" customHeight="1" thickBot="1" x14ac:dyDescent="0.4">
      <c r="A618" s="81" t="s">
        <v>256</v>
      </c>
      <c r="B618" s="197" t="s">
        <v>256</v>
      </c>
      <c r="C618" s="15"/>
      <c r="D618" s="15"/>
      <c r="E618" s="7"/>
      <c r="F618" s="7"/>
      <c r="G618" s="7"/>
      <c r="H618" s="7"/>
      <c r="I618" s="7"/>
      <c r="J618" s="7"/>
      <c r="K618" s="2" t="str">
        <f>IF(AND(G617&gt;=O619,G617&lt;=P619),N619,IF(AND(G617&gt;=O620,G617&lt;=P620),N620,IF(AND(G617&gt;=O621,G617&lt;=P621),N621,IF(AND(G617&gt;=O622,G617&lt;=P622),N622,IF(AND(G617&gt;=O623,G617&lt;=P623),N623,IF(AND(G617&gt;=O624,G617&lt;=P624),N624,N625))))))</f>
        <v xml:space="preserve">Verify Data Entry - Enter 0 for N.N </v>
      </c>
      <c r="L618" s="17"/>
      <c r="M618" s="17"/>
      <c r="O618" s="187" t="s">
        <v>0</v>
      </c>
      <c r="P618" s="187" t="s">
        <v>1</v>
      </c>
    </row>
    <row r="619" spans="1:24" s="187" customFormat="1" ht="144.65" hidden="1" customHeight="1" x14ac:dyDescent="0.35">
      <c r="A619" s="81"/>
      <c r="B619" s="197"/>
      <c r="C619" s="15"/>
      <c r="D619" s="15"/>
      <c r="E619" s="7"/>
      <c r="F619" s="7"/>
      <c r="G619" s="7"/>
      <c r="H619" s="7"/>
      <c r="I619" s="7"/>
      <c r="J619" s="7"/>
      <c r="K619" s="1"/>
      <c r="L619" s="17"/>
      <c r="M619" s="17"/>
      <c r="N619" s="188" t="s">
        <v>512</v>
      </c>
      <c r="O619" s="187">
        <v>0</v>
      </c>
      <c r="P619" s="187">
        <v>0.02</v>
      </c>
    </row>
    <row r="620" spans="1:24" s="187" customFormat="1" ht="127.75" hidden="1" customHeight="1" x14ac:dyDescent="0.35">
      <c r="A620" s="81"/>
      <c r="B620" s="197"/>
      <c r="C620" s="15"/>
      <c r="D620" s="15"/>
      <c r="E620" s="7"/>
      <c r="F620" s="7"/>
      <c r="G620" s="7"/>
      <c r="H620" s="7"/>
      <c r="I620" s="7"/>
      <c r="J620" s="7"/>
      <c r="K620" s="1"/>
      <c r="L620" s="17"/>
      <c r="M620" s="17"/>
      <c r="N620" s="188" t="s">
        <v>513</v>
      </c>
      <c r="O620" s="187">
        <v>0.03</v>
      </c>
      <c r="P620" s="187">
        <v>0.05</v>
      </c>
    </row>
    <row r="621" spans="1:24" s="187" customFormat="1" ht="159.5" hidden="1" x14ac:dyDescent="0.35">
      <c r="A621" s="81"/>
      <c r="B621" s="197"/>
      <c r="C621" s="15"/>
      <c r="D621" s="15"/>
      <c r="E621" s="7"/>
      <c r="F621" s="7"/>
      <c r="G621" s="7"/>
      <c r="H621" s="7"/>
      <c r="I621" s="7"/>
      <c r="J621" s="7"/>
      <c r="K621" s="1"/>
      <c r="L621" s="17"/>
      <c r="M621" s="17"/>
      <c r="N621" s="188" t="s">
        <v>514</v>
      </c>
      <c r="O621" s="187">
        <v>0.06</v>
      </c>
      <c r="P621" s="187">
        <v>10</v>
      </c>
    </row>
    <row r="622" spans="1:24" s="187" customFormat="1" ht="130.5" hidden="1" x14ac:dyDescent="0.35">
      <c r="A622" s="81"/>
      <c r="B622" s="197"/>
      <c r="C622" s="15"/>
      <c r="D622" s="15"/>
      <c r="E622" s="7"/>
      <c r="F622" s="7"/>
      <c r="G622" s="7"/>
      <c r="H622" s="7"/>
      <c r="I622" s="7"/>
      <c r="J622" s="7"/>
      <c r="K622" s="1"/>
      <c r="L622" s="17"/>
      <c r="M622" s="17"/>
      <c r="N622" s="188" t="s">
        <v>515</v>
      </c>
      <c r="O622" s="187">
        <v>10.01</v>
      </c>
      <c r="P622" s="187">
        <v>20</v>
      </c>
    </row>
    <row r="623" spans="1:24" s="187" customFormat="1" ht="130.5" hidden="1" x14ac:dyDescent="0.35">
      <c r="A623" s="81"/>
      <c r="B623" s="197"/>
      <c r="C623" s="15"/>
      <c r="D623" s="15"/>
      <c r="E623" s="7"/>
      <c r="F623" s="7"/>
      <c r="G623" s="7"/>
      <c r="H623" s="7"/>
      <c r="I623" s="7"/>
      <c r="J623" s="7"/>
      <c r="K623" s="1"/>
      <c r="L623" s="17"/>
      <c r="M623" s="17"/>
      <c r="N623" s="188" t="s">
        <v>515</v>
      </c>
      <c r="O623" s="187">
        <v>20</v>
      </c>
      <c r="P623" s="187">
        <v>30</v>
      </c>
    </row>
    <row r="624" spans="1:24" s="187" customFormat="1" ht="130.5" hidden="1" x14ac:dyDescent="0.35">
      <c r="A624" s="81"/>
      <c r="B624" s="197"/>
      <c r="C624" s="15"/>
      <c r="D624" s="15"/>
      <c r="E624" s="7"/>
      <c r="F624" s="7"/>
      <c r="G624" s="7"/>
      <c r="H624" s="7"/>
      <c r="I624" s="7"/>
      <c r="J624" s="7"/>
      <c r="K624" s="1"/>
      <c r="L624" s="17"/>
      <c r="M624" s="17"/>
      <c r="N624" s="188" t="s">
        <v>515</v>
      </c>
      <c r="O624" s="187">
        <v>30</v>
      </c>
      <c r="P624" s="187">
        <v>100</v>
      </c>
    </row>
    <row r="625" spans="1:24" s="187" customFormat="1" hidden="1" x14ac:dyDescent="0.35">
      <c r="A625" s="81"/>
      <c r="B625" s="197"/>
      <c r="C625" s="15"/>
      <c r="D625" s="15"/>
      <c r="E625" s="7"/>
      <c r="F625" s="7"/>
      <c r="G625" s="7"/>
      <c r="H625" s="7"/>
      <c r="I625" s="7"/>
      <c r="J625" s="7"/>
      <c r="K625" s="6"/>
      <c r="L625" s="17"/>
      <c r="M625" s="17"/>
      <c r="N625" s="187" t="s">
        <v>463</v>
      </c>
    </row>
    <row r="626" spans="1:24" s="187" customFormat="1" hidden="1" x14ac:dyDescent="0.35">
      <c r="A626" s="81"/>
      <c r="B626" s="197"/>
      <c r="C626" s="15"/>
      <c r="D626" s="15"/>
      <c r="E626" s="7"/>
      <c r="F626" s="7"/>
      <c r="G626" s="7"/>
      <c r="H626" s="7"/>
      <c r="I626" s="7"/>
      <c r="J626" s="7"/>
      <c r="K626" s="7"/>
      <c r="L626" s="17"/>
      <c r="M626" s="17"/>
    </row>
    <row r="627" spans="1:24" s="187" customFormat="1" ht="15" thickBot="1" x14ac:dyDescent="0.4">
      <c r="A627" s="82" t="s">
        <v>256</v>
      </c>
      <c r="B627" s="197" t="s">
        <v>256</v>
      </c>
      <c r="C627" s="15"/>
      <c r="D627" s="19"/>
      <c r="E627" s="20"/>
      <c r="F627" s="20"/>
      <c r="G627" s="20"/>
      <c r="H627" s="20"/>
      <c r="I627" s="20"/>
      <c r="J627" s="20"/>
      <c r="K627" s="20"/>
      <c r="L627" s="21"/>
      <c r="M627" s="17"/>
      <c r="O627" s="189"/>
      <c r="P627" s="189"/>
      <c r="Q627" s="189"/>
      <c r="R627" s="189"/>
      <c r="S627" s="189"/>
      <c r="T627" s="189"/>
      <c r="U627" s="189"/>
      <c r="X627" s="190"/>
    </row>
    <row r="628" spans="1:24" s="187" customFormat="1" ht="15" thickBot="1" x14ac:dyDescent="0.4">
      <c r="A628" s="81" t="s">
        <v>256</v>
      </c>
      <c r="B628" s="197" t="s">
        <v>256</v>
      </c>
      <c r="C628" s="15"/>
      <c r="D628" s="7"/>
      <c r="E628" s="7"/>
      <c r="F628" s="7"/>
      <c r="G628" s="7"/>
      <c r="H628" s="7"/>
      <c r="I628" s="7"/>
      <c r="J628" s="7"/>
      <c r="K628" s="7"/>
      <c r="L628" s="7"/>
      <c r="M628" s="17"/>
    </row>
    <row r="629" spans="1:24" ht="8.4" customHeight="1" thickBot="1" x14ac:dyDescent="0.4">
      <c r="A629" s="81" t="s">
        <v>256</v>
      </c>
      <c r="B629" s="197" t="s">
        <v>256</v>
      </c>
      <c r="C629" s="15"/>
      <c r="D629" s="12"/>
      <c r="E629" s="13"/>
      <c r="F629" s="13"/>
      <c r="G629" s="13"/>
      <c r="H629" s="13"/>
      <c r="I629" s="13"/>
      <c r="J629" s="13"/>
      <c r="K629" s="13"/>
      <c r="L629" s="14"/>
      <c r="M629" s="17"/>
    </row>
    <row r="630" spans="1:24" ht="19" thickBot="1" x14ac:dyDescent="0.5">
      <c r="A630" s="81" t="s">
        <v>256</v>
      </c>
      <c r="B630" s="197" t="s">
        <v>256</v>
      </c>
      <c r="C630" s="15"/>
      <c r="D630" s="15"/>
      <c r="E630" s="24" t="s">
        <v>137</v>
      </c>
      <c r="F630" s="7"/>
      <c r="G630" s="32" t="s">
        <v>251</v>
      </c>
      <c r="H630" s="25" t="s">
        <v>79</v>
      </c>
      <c r="I630" s="7"/>
      <c r="J630" s="7"/>
      <c r="K630" s="16" t="s">
        <v>10</v>
      </c>
      <c r="L630" s="17"/>
      <c r="M630" s="17"/>
    </row>
    <row r="631" spans="1:24" ht="160.75" customHeight="1" thickBot="1" x14ac:dyDescent="0.4">
      <c r="A631" s="81" t="s">
        <v>256</v>
      </c>
      <c r="B631" s="197" t="s">
        <v>256</v>
      </c>
      <c r="C631" s="15"/>
      <c r="D631" s="15"/>
      <c r="E631" s="7"/>
      <c r="F631" s="7"/>
      <c r="G631" s="7"/>
      <c r="H631" s="7"/>
      <c r="I631" s="7"/>
      <c r="J631" s="7"/>
      <c r="K631" s="2" t="str">
        <f>IF(AND(G630&gt;=O632,G630&lt;=P632),N632,IF(AND(G630&gt;=O633,G630&lt;=P633),N633,IF(AND(G630&gt;=O634,G630&lt;=P634),N634,IF(AND(G630&gt;=O635,G630&lt;=P635),N635,IF(AND(G630&gt;=O636,G630&lt;=P636),N636,IF(AND(G630&gt;=O637,G630&lt;=P637),N637,N638))))))</f>
        <v>Enter the highest value of all the other Pollutants</v>
      </c>
      <c r="L631" s="17"/>
      <c r="M631" s="17"/>
      <c r="O631" s="187" t="s">
        <v>0</v>
      </c>
      <c r="P631" s="187" t="s">
        <v>1</v>
      </c>
    </row>
    <row r="632" spans="1:24" ht="144.65" hidden="1" customHeight="1" x14ac:dyDescent="0.35">
      <c r="A632" s="81"/>
      <c r="B632" s="197"/>
      <c r="C632" s="15"/>
      <c r="D632" s="15"/>
      <c r="E632" s="7"/>
      <c r="F632" s="7"/>
      <c r="G632" s="7"/>
      <c r="H632" s="7"/>
      <c r="I632" s="7"/>
      <c r="J632" s="7"/>
      <c r="K632" s="1"/>
      <c r="L632" s="17"/>
      <c r="M632" s="17"/>
      <c r="N632" s="188" t="s">
        <v>516</v>
      </c>
      <c r="O632" s="187">
        <v>0</v>
      </c>
      <c r="P632" s="187">
        <v>1.5</v>
      </c>
    </row>
    <row r="633" spans="1:24" ht="127.75" hidden="1" customHeight="1" x14ac:dyDescent="0.35">
      <c r="A633" s="81"/>
      <c r="B633" s="197"/>
      <c r="C633" s="15"/>
      <c r="D633" s="15"/>
      <c r="E633" s="7"/>
      <c r="F633" s="7"/>
      <c r="G633" s="7"/>
      <c r="H633" s="7"/>
      <c r="I633" s="7"/>
      <c r="J633" s="7"/>
      <c r="K633" s="1"/>
      <c r="L633" s="17"/>
      <c r="M633" s="17"/>
      <c r="N633" s="188" t="s">
        <v>517</v>
      </c>
      <c r="O633" s="187">
        <v>1.51</v>
      </c>
      <c r="P633" s="187">
        <v>4</v>
      </c>
    </row>
    <row r="634" spans="1:24" ht="101.5" hidden="1" x14ac:dyDescent="0.35">
      <c r="A634" s="81"/>
      <c r="B634" s="197"/>
      <c r="C634" s="15"/>
      <c r="D634" s="15"/>
      <c r="E634" s="7"/>
      <c r="F634" s="7"/>
      <c r="G634" s="7"/>
      <c r="H634" s="7"/>
      <c r="I634" s="7"/>
      <c r="J634" s="7"/>
      <c r="K634" s="1"/>
      <c r="L634" s="17"/>
      <c r="M634" s="17"/>
      <c r="N634" s="188" t="s">
        <v>518</v>
      </c>
      <c r="O634" s="187">
        <v>4.01</v>
      </c>
      <c r="P634" s="187">
        <v>60</v>
      </c>
    </row>
    <row r="635" spans="1:24" ht="101.5" hidden="1" x14ac:dyDescent="0.35">
      <c r="A635" s="81"/>
      <c r="B635" s="197"/>
      <c r="C635" s="15"/>
      <c r="D635" s="15"/>
      <c r="E635" s="7"/>
      <c r="F635" s="7"/>
      <c r="G635" s="7"/>
      <c r="H635" s="7"/>
      <c r="I635" s="7"/>
      <c r="J635" s="7"/>
      <c r="K635" s="1"/>
      <c r="L635" s="17"/>
      <c r="M635" s="17"/>
      <c r="N635" s="188" t="s">
        <v>518</v>
      </c>
      <c r="O635" s="187">
        <v>60.01</v>
      </c>
      <c r="P635" s="187">
        <v>80</v>
      </c>
    </row>
    <row r="636" spans="1:24" ht="101.5" hidden="1" x14ac:dyDescent="0.35">
      <c r="A636" s="81"/>
      <c r="B636" s="197"/>
      <c r="C636" s="15"/>
      <c r="D636" s="15"/>
      <c r="E636" s="7"/>
      <c r="F636" s="7"/>
      <c r="G636" s="7"/>
      <c r="H636" s="7"/>
      <c r="I636" s="7"/>
      <c r="J636" s="7"/>
      <c r="K636" s="1"/>
      <c r="L636" s="17"/>
      <c r="M636" s="17"/>
      <c r="N636" s="188" t="s">
        <v>518</v>
      </c>
      <c r="O636" s="187">
        <v>80.010000000000005</v>
      </c>
      <c r="P636" s="187">
        <v>90</v>
      </c>
    </row>
    <row r="637" spans="1:24" ht="101.5" hidden="1" x14ac:dyDescent="0.35">
      <c r="A637" s="81"/>
      <c r="B637" s="197"/>
      <c r="C637" s="15"/>
      <c r="D637" s="15"/>
      <c r="E637" s="7"/>
      <c r="F637" s="7"/>
      <c r="G637" s="7"/>
      <c r="H637" s="7"/>
      <c r="I637" s="7"/>
      <c r="J637" s="7"/>
      <c r="K637" s="1"/>
      <c r="L637" s="17"/>
      <c r="M637" s="17"/>
      <c r="N637" s="188" t="s">
        <v>518</v>
      </c>
      <c r="O637" s="187">
        <v>90.01</v>
      </c>
      <c r="P637" s="187">
        <v>100</v>
      </c>
    </row>
    <row r="638" spans="1:24" hidden="1" x14ac:dyDescent="0.35">
      <c r="A638" s="81"/>
      <c r="B638" s="197"/>
      <c r="C638" s="15"/>
      <c r="D638" s="15"/>
      <c r="E638" s="7"/>
      <c r="F638" s="7"/>
      <c r="G638" s="7"/>
      <c r="H638" s="7"/>
      <c r="I638" s="7"/>
      <c r="J638" s="7"/>
      <c r="K638" s="6"/>
      <c r="L638" s="17"/>
      <c r="M638" s="17"/>
      <c r="N638" s="187" t="s">
        <v>519</v>
      </c>
    </row>
    <row r="639" spans="1:24" hidden="1" x14ac:dyDescent="0.35">
      <c r="A639" s="81"/>
      <c r="B639" s="197"/>
      <c r="C639" s="15"/>
      <c r="D639" s="15"/>
      <c r="E639" s="7"/>
      <c r="F639" s="7"/>
      <c r="G639" s="7"/>
      <c r="H639" s="7"/>
      <c r="I639" s="7"/>
      <c r="J639" s="7"/>
      <c r="K639" s="7"/>
      <c r="L639" s="17"/>
      <c r="M639" s="17"/>
    </row>
    <row r="640" spans="1:24" ht="15" thickBot="1" x14ac:dyDescent="0.4">
      <c r="A640" s="82" t="s">
        <v>258</v>
      </c>
      <c r="B640" s="197" t="s">
        <v>256</v>
      </c>
      <c r="C640" s="15"/>
      <c r="D640" s="19"/>
      <c r="E640" s="20"/>
      <c r="F640" s="20"/>
      <c r="G640" s="20"/>
      <c r="H640" s="20"/>
      <c r="I640" s="20"/>
      <c r="J640" s="20"/>
      <c r="K640" s="20"/>
      <c r="L640" s="21"/>
      <c r="M640" s="17"/>
      <c r="O640" s="189"/>
      <c r="P640" s="189"/>
      <c r="Q640" s="189"/>
      <c r="R640" s="189"/>
      <c r="S640" s="189"/>
      <c r="T640" s="189"/>
      <c r="U640" s="189"/>
      <c r="X640" s="190"/>
    </row>
    <row r="641" spans="1:52" x14ac:dyDescent="0.35">
      <c r="A641" s="81" t="s">
        <v>258</v>
      </c>
      <c r="B641" s="197" t="s">
        <v>256</v>
      </c>
      <c r="C641" s="15"/>
      <c r="D641" s="7"/>
      <c r="E641" s="7"/>
      <c r="F641" s="7"/>
      <c r="G641" s="7"/>
      <c r="H641" s="7"/>
      <c r="I641" s="7"/>
      <c r="J641" s="7"/>
      <c r="K641" s="7"/>
      <c r="L641" s="7"/>
      <c r="M641" s="17"/>
    </row>
    <row r="642" spans="1:52" x14ac:dyDescent="0.35">
      <c r="A642" s="82" t="s">
        <v>256</v>
      </c>
      <c r="B642" s="197" t="s">
        <v>256</v>
      </c>
      <c r="C642" s="15"/>
      <c r="D642" s="7"/>
      <c r="E642" s="7"/>
      <c r="F642" s="7"/>
      <c r="G642" s="7"/>
      <c r="H642" s="7"/>
      <c r="I642" s="7"/>
      <c r="J642" s="7"/>
      <c r="K642" s="7"/>
      <c r="L642" s="7"/>
      <c r="M642" s="17"/>
    </row>
    <row r="643" spans="1:52" ht="15" thickBot="1" x14ac:dyDescent="0.4">
      <c r="A643" s="82" t="s">
        <v>256</v>
      </c>
      <c r="B643" s="197" t="s">
        <v>256</v>
      </c>
      <c r="C643" s="19"/>
      <c r="D643" s="20"/>
      <c r="E643" s="20"/>
      <c r="F643" s="20"/>
      <c r="G643" s="20"/>
      <c r="H643" s="20"/>
      <c r="I643" s="20"/>
      <c r="J643" s="20"/>
      <c r="K643" s="20"/>
      <c r="L643" s="20"/>
      <c r="M643" s="21"/>
    </row>
    <row r="644" spans="1:52" s="22" customFormat="1" ht="7.25" customHeight="1" thickBot="1" x14ac:dyDescent="0.4">
      <c r="A644" s="83" t="s">
        <v>256</v>
      </c>
      <c r="B644" s="197" t="s">
        <v>256</v>
      </c>
      <c r="N644" s="184"/>
      <c r="O644" s="184"/>
      <c r="P644" s="184"/>
      <c r="Q644" s="184"/>
      <c r="R644" s="184"/>
      <c r="S644" s="184"/>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c r="AP644" s="184"/>
      <c r="AQ644" s="184"/>
      <c r="AR644" s="184"/>
      <c r="AS644" s="184"/>
      <c r="AT644" s="184"/>
      <c r="AU644" s="184"/>
      <c r="AV644" s="184"/>
      <c r="AW644" s="184"/>
      <c r="AX644" s="184"/>
      <c r="AY644" s="184"/>
      <c r="AZ644" s="184"/>
    </row>
    <row r="645" spans="1:52" ht="15" thickBot="1" x14ac:dyDescent="0.4">
      <c r="A645" s="81" t="s">
        <v>256</v>
      </c>
      <c r="B645" s="197" t="s">
        <v>256</v>
      </c>
      <c r="C645" s="12"/>
      <c r="D645" s="13"/>
      <c r="E645" s="13"/>
      <c r="F645" s="13"/>
      <c r="G645" s="13"/>
      <c r="H645" s="13"/>
      <c r="I645" s="13"/>
      <c r="J645" s="13"/>
      <c r="K645" s="13"/>
      <c r="L645" s="13"/>
      <c r="M645" s="14"/>
    </row>
    <row r="646" spans="1:52" ht="28.25" customHeight="1" thickBot="1" x14ac:dyDescent="0.5">
      <c r="A646" s="81" t="s">
        <v>256</v>
      </c>
      <c r="B646" s="197" t="s">
        <v>256</v>
      </c>
      <c r="C646" s="15"/>
      <c r="D646" s="211" t="s">
        <v>344</v>
      </c>
      <c r="E646" s="10"/>
      <c r="F646" s="10"/>
      <c r="G646" s="10"/>
      <c r="H646" s="10"/>
      <c r="I646" s="10"/>
      <c r="J646" s="11"/>
      <c r="K646" s="8"/>
      <c r="L646" s="8"/>
      <c r="M646" s="23"/>
      <c r="N646" s="3"/>
    </row>
    <row r="647" spans="1:52" ht="15" thickBot="1" x14ac:dyDescent="0.4">
      <c r="A647" s="81" t="s">
        <v>256</v>
      </c>
      <c r="B647" s="197" t="s">
        <v>256</v>
      </c>
      <c r="C647" s="15"/>
      <c r="D647" s="7"/>
      <c r="E647" s="7"/>
      <c r="F647" s="7"/>
      <c r="G647" s="7"/>
      <c r="H647" s="7"/>
      <c r="I647" s="7"/>
      <c r="J647" s="7"/>
      <c r="K647" s="7"/>
      <c r="L647" s="7"/>
      <c r="M647" s="17"/>
    </row>
    <row r="648" spans="1:52" ht="8.4" customHeight="1" thickBot="1" x14ac:dyDescent="0.4">
      <c r="A648" s="81" t="s">
        <v>256</v>
      </c>
      <c r="B648" s="197" t="s">
        <v>256</v>
      </c>
      <c r="C648" s="15"/>
      <c r="D648" s="12"/>
      <c r="E648" s="13"/>
      <c r="F648" s="13"/>
      <c r="G648" s="13"/>
      <c r="H648" s="13"/>
      <c r="I648" s="13"/>
      <c r="J648" s="13"/>
      <c r="K648" s="13"/>
      <c r="L648" s="14"/>
      <c r="M648" s="17"/>
    </row>
    <row r="649" spans="1:52" ht="19" thickBot="1" x14ac:dyDescent="0.5">
      <c r="A649" s="81" t="s">
        <v>256</v>
      </c>
      <c r="B649" s="197" t="s">
        <v>256</v>
      </c>
      <c r="C649" s="15"/>
      <c r="D649" s="15"/>
      <c r="E649" s="24" t="s">
        <v>458</v>
      </c>
      <c r="F649" s="7"/>
      <c r="G649" s="32" t="s">
        <v>251</v>
      </c>
      <c r="H649" s="25" t="s">
        <v>79</v>
      </c>
      <c r="I649" s="7"/>
      <c r="J649" s="7"/>
      <c r="K649" s="16" t="s">
        <v>10</v>
      </c>
      <c r="L649" s="17"/>
      <c r="M649" s="17"/>
    </row>
    <row r="650" spans="1:52" ht="169.25" customHeight="1" thickBot="1" x14ac:dyDescent="0.4">
      <c r="A650" s="81" t="s">
        <v>256</v>
      </c>
      <c r="B650" s="197" t="s">
        <v>256</v>
      </c>
      <c r="C650" s="15"/>
      <c r="D650" s="15"/>
      <c r="E650" s="7"/>
      <c r="F650" s="7"/>
      <c r="G650" s="7"/>
      <c r="H650" s="7"/>
      <c r="I650" s="7"/>
      <c r="J650" s="7"/>
      <c r="K650" s="2" t="str">
        <f>IF(AND(G649&gt;=O651,G649&lt;=P651),N651,IF(AND(G649&gt;=O652,G649&lt;=P652),N652,IF(AND(G649&gt;=O653,G649&lt;=P653),N653,IF(AND(G649&gt;=O654,G649&lt;=P654),N654,IF(AND(G649&gt;=O655,G649&lt;=P655),N655,IF(AND(G649&gt;=O656,G649&lt;=P656),N656,N657))))))</f>
        <v>Verify Data Entry</v>
      </c>
      <c r="L650" s="17"/>
      <c r="M650" s="17"/>
      <c r="O650" s="187" t="s">
        <v>0</v>
      </c>
      <c r="P650" s="187" t="s">
        <v>1</v>
      </c>
    </row>
    <row r="651" spans="1:52" ht="144.65" hidden="1" customHeight="1" x14ac:dyDescent="0.35">
      <c r="A651" s="81"/>
      <c r="B651" s="197"/>
      <c r="C651" s="15"/>
      <c r="D651" s="15"/>
      <c r="E651" s="7"/>
      <c r="F651" s="7"/>
      <c r="G651" s="7"/>
      <c r="H651" s="7"/>
      <c r="I651" s="7"/>
      <c r="J651" s="7"/>
      <c r="K651" s="1"/>
      <c r="L651" s="17"/>
      <c r="M651" s="17"/>
      <c r="N651" s="188" t="s">
        <v>454</v>
      </c>
      <c r="O651" s="187">
        <v>0</v>
      </c>
      <c r="P651" s="187">
        <v>200</v>
      </c>
    </row>
    <row r="652" spans="1:52" hidden="1" x14ac:dyDescent="0.35">
      <c r="A652" s="81"/>
      <c r="B652" s="197"/>
      <c r="C652" s="15"/>
      <c r="D652" s="15"/>
      <c r="E652" s="7"/>
      <c r="F652" s="7"/>
      <c r="G652" s="7"/>
      <c r="H652" s="7"/>
      <c r="I652" s="7"/>
      <c r="J652" s="7"/>
      <c r="K652" s="1"/>
      <c r="L652" s="17"/>
      <c r="M652" s="17"/>
      <c r="N652" s="188" t="s">
        <v>454</v>
      </c>
      <c r="O652" s="187">
        <v>0</v>
      </c>
      <c r="P652" s="187">
        <v>200</v>
      </c>
    </row>
    <row r="653" spans="1:52" hidden="1" x14ac:dyDescent="0.35">
      <c r="A653" s="81"/>
      <c r="B653" s="197"/>
      <c r="C653" s="15"/>
      <c r="D653" s="15"/>
      <c r="E653" s="7"/>
      <c r="F653" s="7"/>
      <c r="G653" s="7"/>
      <c r="H653" s="7"/>
      <c r="I653" s="7"/>
      <c r="J653" s="7"/>
      <c r="K653" s="1"/>
      <c r="L653" s="17"/>
      <c r="M653" s="17"/>
      <c r="N653" s="188" t="s">
        <v>454</v>
      </c>
      <c r="O653" s="187">
        <v>0</v>
      </c>
      <c r="P653" s="187">
        <v>200</v>
      </c>
    </row>
    <row r="654" spans="1:52" hidden="1" x14ac:dyDescent="0.35">
      <c r="A654" s="81"/>
      <c r="B654" s="197"/>
      <c r="C654" s="15"/>
      <c r="D654" s="15"/>
      <c r="E654" s="7"/>
      <c r="F654" s="7"/>
      <c r="G654" s="7"/>
      <c r="H654" s="7"/>
      <c r="I654" s="7"/>
      <c r="J654" s="7"/>
      <c r="K654" s="1"/>
      <c r="L654" s="17"/>
      <c r="M654" s="17"/>
      <c r="N654" s="188" t="s">
        <v>454</v>
      </c>
      <c r="O654" s="187">
        <v>0</v>
      </c>
      <c r="P654" s="187">
        <v>200</v>
      </c>
    </row>
    <row r="655" spans="1:52" hidden="1" x14ac:dyDescent="0.35">
      <c r="A655" s="81"/>
      <c r="B655" s="197"/>
      <c r="C655" s="15"/>
      <c r="D655" s="15"/>
      <c r="E655" s="7"/>
      <c r="F655" s="7"/>
      <c r="G655" s="7"/>
      <c r="H655" s="7"/>
      <c r="I655" s="7"/>
      <c r="J655" s="7"/>
      <c r="K655" s="1"/>
      <c r="L655" s="17"/>
      <c r="M655" s="17"/>
      <c r="N655" s="188" t="s">
        <v>454</v>
      </c>
      <c r="O655" s="187">
        <v>0</v>
      </c>
      <c r="P655" s="187">
        <v>200</v>
      </c>
    </row>
    <row r="656" spans="1:52" hidden="1" x14ac:dyDescent="0.35">
      <c r="A656" s="81"/>
      <c r="B656" s="197"/>
      <c r="C656" s="15"/>
      <c r="D656" s="15"/>
      <c r="E656" s="7"/>
      <c r="F656" s="7"/>
      <c r="G656" s="7"/>
      <c r="H656" s="7"/>
      <c r="I656" s="7"/>
      <c r="J656" s="7"/>
      <c r="K656" s="1"/>
      <c r="L656" s="17"/>
      <c r="M656" s="17"/>
      <c r="N656" s="188" t="s">
        <v>454</v>
      </c>
      <c r="O656" s="187">
        <v>0</v>
      </c>
      <c r="P656" s="187">
        <v>200</v>
      </c>
    </row>
    <row r="657" spans="1:24" hidden="1" x14ac:dyDescent="0.35">
      <c r="A657" s="81"/>
      <c r="B657" s="197"/>
      <c r="C657" s="15"/>
      <c r="D657" s="15"/>
      <c r="E657" s="7"/>
      <c r="F657" s="7"/>
      <c r="G657" s="7"/>
      <c r="H657" s="7"/>
      <c r="I657" s="7"/>
      <c r="J657" s="7"/>
      <c r="K657" s="6"/>
      <c r="L657" s="17"/>
      <c r="M657" s="17"/>
      <c r="N657" s="187" t="s">
        <v>6</v>
      </c>
    </row>
    <row r="658" spans="1:24" s="187" customFormat="1" hidden="1" x14ac:dyDescent="0.35">
      <c r="A658" s="81"/>
      <c r="B658" s="197"/>
      <c r="C658" s="15"/>
      <c r="D658" s="15"/>
      <c r="E658" s="7"/>
      <c r="F658" s="7"/>
      <c r="G658" s="7"/>
      <c r="H658" s="7"/>
      <c r="I658" s="7"/>
      <c r="J658" s="7"/>
      <c r="K658" s="7"/>
      <c r="L658" s="17"/>
      <c r="M658" s="17"/>
    </row>
    <row r="659" spans="1:24" s="187" customFormat="1" ht="15" thickBot="1" x14ac:dyDescent="0.4">
      <c r="A659" s="82" t="s">
        <v>256</v>
      </c>
      <c r="B659" s="197" t="s">
        <v>256</v>
      </c>
      <c r="C659" s="15"/>
      <c r="D659" s="19"/>
      <c r="E659" s="20"/>
      <c r="F659" s="20"/>
      <c r="G659" s="20"/>
      <c r="H659" s="20"/>
      <c r="I659" s="20"/>
      <c r="J659" s="20"/>
      <c r="K659" s="20"/>
      <c r="L659" s="21"/>
      <c r="M659" s="17"/>
      <c r="O659" s="189"/>
      <c r="P659" s="189"/>
      <c r="Q659" s="189"/>
      <c r="R659" s="189"/>
      <c r="S659" s="189"/>
      <c r="T659" s="189"/>
      <c r="U659" s="189"/>
      <c r="X659" s="190"/>
    </row>
    <row r="660" spans="1:24" s="187" customFormat="1" ht="15" thickBot="1" x14ac:dyDescent="0.4">
      <c r="A660" s="81" t="s">
        <v>256</v>
      </c>
      <c r="B660" s="197" t="s">
        <v>256</v>
      </c>
      <c r="C660" s="15"/>
      <c r="D660" s="7"/>
      <c r="E660" s="7"/>
      <c r="F660" s="7"/>
      <c r="G660" s="7"/>
      <c r="H660" s="7"/>
      <c r="I660" s="7"/>
      <c r="J660" s="7"/>
      <c r="K660" s="7"/>
      <c r="L660" s="7"/>
      <c r="M660" s="17"/>
    </row>
    <row r="661" spans="1:24" s="187" customFormat="1" ht="8.4" customHeight="1" thickBot="1" x14ac:dyDescent="0.4">
      <c r="A661" s="81" t="s">
        <v>256</v>
      </c>
      <c r="B661" s="197" t="s">
        <v>256</v>
      </c>
      <c r="C661" s="15"/>
      <c r="D661" s="12"/>
      <c r="E661" s="13"/>
      <c r="F661" s="13"/>
      <c r="G661" s="13"/>
      <c r="H661" s="13"/>
      <c r="I661" s="13"/>
      <c r="J661" s="13"/>
      <c r="K661" s="13"/>
      <c r="L661" s="14"/>
      <c r="M661" s="17"/>
    </row>
    <row r="662" spans="1:24" s="187" customFormat="1" ht="19" thickBot="1" x14ac:dyDescent="0.5">
      <c r="A662" s="81" t="s">
        <v>256</v>
      </c>
      <c r="B662" s="197" t="s">
        <v>256</v>
      </c>
      <c r="C662" s="15"/>
      <c r="D662" s="15"/>
      <c r="E662" s="24" t="s">
        <v>455</v>
      </c>
      <c r="F662" s="7"/>
      <c r="G662" s="32" t="s">
        <v>251</v>
      </c>
      <c r="H662" s="25" t="s">
        <v>79</v>
      </c>
      <c r="I662" s="7"/>
      <c r="J662" s="7"/>
      <c r="K662" s="16" t="s">
        <v>10</v>
      </c>
      <c r="L662" s="17"/>
      <c r="M662" s="17"/>
    </row>
    <row r="663" spans="1:24" s="187" customFormat="1" ht="105.65" customHeight="1" thickBot="1" x14ac:dyDescent="0.4">
      <c r="A663" s="81" t="s">
        <v>256</v>
      </c>
      <c r="B663" s="197" t="s">
        <v>256</v>
      </c>
      <c r="C663" s="15"/>
      <c r="D663" s="15"/>
      <c r="E663" s="7"/>
      <c r="F663" s="7"/>
      <c r="G663" s="7"/>
      <c r="H663" s="7"/>
      <c r="I663" s="7"/>
      <c r="J663" s="7"/>
      <c r="K663" s="2" t="str">
        <f>IF(AND(G662&gt;=O664,G662&lt;=P664),N664,IF(AND(G662&gt;=O665,G662&lt;=P665),N665,IF(AND(G662&gt;=O666,G662&lt;=P666),N666,IF(AND(G662&gt;=O667,G662&lt;=P667),N667,IF(AND(G662&gt;=O668,G662&lt;=P668),N668,IF(AND(G662&gt;=O669,G662&lt;=P669),N669,N670))))))</f>
        <v>Verify Data Entry</v>
      </c>
      <c r="L663" s="17"/>
      <c r="M663" s="17"/>
      <c r="O663" s="187" t="s">
        <v>0</v>
      </c>
      <c r="P663" s="187" t="s">
        <v>1</v>
      </c>
    </row>
    <row r="664" spans="1:24" s="187" customFormat="1" ht="144.65" hidden="1" customHeight="1" x14ac:dyDescent="0.35">
      <c r="A664" s="81"/>
      <c r="B664" s="197"/>
      <c r="C664" s="15"/>
      <c r="D664" s="15"/>
      <c r="E664" s="7"/>
      <c r="F664" s="7"/>
      <c r="G664" s="7"/>
      <c r="H664" s="7"/>
      <c r="I664" s="7"/>
      <c r="J664" s="7"/>
      <c r="K664" s="1"/>
      <c r="L664" s="17"/>
      <c r="M664" s="17"/>
      <c r="N664" s="188" t="s">
        <v>454</v>
      </c>
      <c r="O664" s="187">
        <v>0</v>
      </c>
      <c r="P664" s="187">
        <v>200</v>
      </c>
    </row>
    <row r="665" spans="1:24" s="187" customFormat="1" ht="127.75" hidden="1" customHeight="1" x14ac:dyDescent="0.35">
      <c r="A665" s="81"/>
      <c r="B665" s="197"/>
      <c r="C665" s="15"/>
      <c r="D665" s="15"/>
      <c r="E665" s="7"/>
      <c r="F665" s="7"/>
      <c r="G665" s="7"/>
      <c r="H665" s="7"/>
      <c r="I665" s="7"/>
      <c r="J665" s="7"/>
      <c r="K665" s="1"/>
      <c r="L665" s="17"/>
      <c r="M665" s="17"/>
      <c r="N665" s="188" t="s">
        <v>454</v>
      </c>
      <c r="O665" s="187">
        <v>0</v>
      </c>
      <c r="P665" s="187">
        <v>200</v>
      </c>
    </row>
    <row r="666" spans="1:24" s="187" customFormat="1" hidden="1" x14ac:dyDescent="0.35">
      <c r="A666" s="81"/>
      <c r="B666" s="197"/>
      <c r="C666" s="15"/>
      <c r="D666" s="15"/>
      <c r="E666" s="7"/>
      <c r="F666" s="7"/>
      <c r="G666" s="7"/>
      <c r="H666" s="7"/>
      <c r="I666" s="7"/>
      <c r="J666" s="7"/>
      <c r="K666" s="1"/>
      <c r="L666" s="17"/>
      <c r="M666" s="17"/>
      <c r="N666" s="188" t="s">
        <v>454</v>
      </c>
      <c r="O666" s="187">
        <v>0</v>
      </c>
      <c r="P666" s="187">
        <v>200</v>
      </c>
    </row>
    <row r="667" spans="1:24" s="187" customFormat="1" hidden="1" x14ac:dyDescent="0.35">
      <c r="A667" s="81"/>
      <c r="B667" s="197"/>
      <c r="C667" s="15"/>
      <c r="D667" s="15"/>
      <c r="E667" s="7"/>
      <c r="F667" s="7"/>
      <c r="G667" s="7"/>
      <c r="H667" s="7"/>
      <c r="I667" s="7"/>
      <c r="J667" s="7"/>
      <c r="K667" s="1"/>
      <c r="L667" s="17"/>
      <c r="M667" s="17"/>
      <c r="N667" s="188" t="s">
        <v>454</v>
      </c>
      <c r="O667" s="187">
        <v>0</v>
      </c>
      <c r="P667" s="187">
        <v>200</v>
      </c>
    </row>
    <row r="668" spans="1:24" s="187" customFormat="1" hidden="1" x14ac:dyDescent="0.35">
      <c r="A668" s="81"/>
      <c r="B668" s="197"/>
      <c r="C668" s="15"/>
      <c r="D668" s="15"/>
      <c r="E668" s="7"/>
      <c r="F668" s="7"/>
      <c r="G668" s="7"/>
      <c r="H668" s="7"/>
      <c r="I668" s="7"/>
      <c r="J668" s="7"/>
      <c r="K668" s="1"/>
      <c r="L668" s="17"/>
      <c r="M668" s="17"/>
      <c r="N668" s="188" t="s">
        <v>454</v>
      </c>
      <c r="O668" s="187">
        <v>0</v>
      </c>
      <c r="P668" s="187">
        <v>200</v>
      </c>
    </row>
    <row r="669" spans="1:24" s="187" customFormat="1" hidden="1" x14ac:dyDescent="0.35">
      <c r="A669" s="81"/>
      <c r="B669" s="197"/>
      <c r="C669" s="15"/>
      <c r="D669" s="15"/>
      <c r="E669" s="7"/>
      <c r="F669" s="7"/>
      <c r="G669" s="7"/>
      <c r="H669" s="7"/>
      <c r="I669" s="7"/>
      <c r="J669" s="7"/>
      <c r="K669" s="1"/>
      <c r="L669" s="17"/>
      <c r="M669" s="17"/>
      <c r="N669" s="188" t="s">
        <v>454</v>
      </c>
      <c r="O669" s="187">
        <v>0</v>
      </c>
      <c r="P669" s="187">
        <v>200</v>
      </c>
    </row>
    <row r="670" spans="1:24" s="187" customFormat="1" hidden="1" x14ac:dyDescent="0.35">
      <c r="A670" s="81"/>
      <c r="B670" s="197"/>
      <c r="C670" s="15"/>
      <c r="D670" s="15"/>
      <c r="E670" s="7"/>
      <c r="F670" s="7"/>
      <c r="G670" s="7"/>
      <c r="H670" s="7"/>
      <c r="I670" s="7"/>
      <c r="J670" s="7"/>
      <c r="K670" s="6"/>
      <c r="L670" s="17"/>
      <c r="M670" s="17"/>
      <c r="N670" s="187" t="s">
        <v>6</v>
      </c>
    </row>
    <row r="671" spans="1:24" s="187" customFormat="1" hidden="1" x14ac:dyDescent="0.35">
      <c r="A671" s="81"/>
      <c r="B671" s="197"/>
      <c r="C671" s="15"/>
      <c r="D671" s="15"/>
      <c r="E671" s="7"/>
      <c r="F671" s="7"/>
      <c r="G671" s="7"/>
      <c r="H671" s="7"/>
      <c r="I671" s="7"/>
      <c r="J671" s="7"/>
      <c r="K671" s="7"/>
      <c r="L671" s="17"/>
      <c r="M671" s="17"/>
    </row>
    <row r="672" spans="1:24" s="187" customFormat="1" ht="15" thickBot="1" x14ac:dyDescent="0.4">
      <c r="A672" s="82" t="s">
        <v>256</v>
      </c>
      <c r="B672" s="197" t="s">
        <v>256</v>
      </c>
      <c r="C672" s="15"/>
      <c r="D672" s="19"/>
      <c r="E672" s="20"/>
      <c r="F672" s="20"/>
      <c r="G672" s="20"/>
      <c r="H672" s="20"/>
      <c r="I672" s="20"/>
      <c r="J672" s="20"/>
      <c r="K672" s="20"/>
      <c r="L672" s="21"/>
      <c r="M672" s="17"/>
      <c r="O672" s="189"/>
      <c r="P672" s="189"/>
      <c r="Q672" s="189"/>
      <c r="R672" s="189"/>
      <c r="S672" s="189"/>
      <c r="T672" s="189"/>
      <c r="U672" s="189"/>
      <c r="X672" s="190"/>
    </row>
    <row r="673" spans="1:24" s="187" customFormat="1" ht="15" thickBot="1" x14ac:dyDescent="0.4">
      <c r="A673" s="81" t="s">
        <v>256</v>
      </c>
      <c r="B673" s="197" t="s">
        <v>256</v>
      </c>
      <c r="C673" s="15"/>
      <c r="D673" s="7"/>
      <c r="E673" s="7"/>
      <c r="F673" s="7"/>
      <c r="G673" s="7"/>
      <c r="H673" s="7"/>
      <c r="I673" s="7"/>
      <c r="J673" s="7"/>
      <c r="K673" s="7"/>
      <c r="L673" s="7"/>
      <c r="M673" s="17"/>
    </row>
    <row r="674" spans="1:24" s="187" customFormat="1" ht="8.4" customHeight="1" thickBot="1" x14ac:dyDescent="0.4">
      <c r="A674" s="81" t="s">
        <v>256</v>
      </c>
      <c r="B674" s="197" t="s">
        <v>256</v>
      </c>
      <c r="C674" s="15"/>
      <c r="D674" s="12"/>
      <c r="E674" s="13"/>
      <c r="F674" s="13"/>
      <c r="G674" s="13"/>
      <c r="H674" s="13"/>
      <c r="I674" s="13"/>
      <c r="J674" s="13"/>
      <c r="K674" s="13"/>
      <c r="L674" s="14"/>
      <c r="M674" s="17"/>
    </row>
    <row r="675" spans="1:24" s="187" customFormat="1" ht="19" thickBot="1" x14ac:dyDescent="0.5">
      <c r="A675" s="81" t="s">
        <v>256</v>
      </c>
      <c r="B675" s="197" t="s">
        <v>256</v>
      </c>
      <c r="C675" s="15"/>
      <c r="D675" s="15"/>
      <c r="E675" s="24" t="s">
        <v>456</v>
      </c>
      <c r="F675" s="7"/>
      <c r="G675" s="32" t="s">
        <v>251</v>
      </c>
      <c r="H675" s="25" t="s">
        <v>79</v>
      </c>
      <c r="I675" s="7"/>
      <c r="J675" s="7"/>
      <c r="K675" s="16" t="s">
        <v>10</v>
      </c>
      <c r="L675" s="17"/>
      <c r="M675" s="17"/>
    </row>
    <row r="676" spans="1:24" s="187" customFormat="1" ht="105.65" customHeight="1" thickBot="1" x14ac:dyDescent="0.4">
      <c r="A676" s="81" t="s">
        <v>256</v>
      </c>
      <c r="B676" s="197" t="s">
        <v>256</v>
      </c>
      <c r="C676" s="15"/>
      <c r="D676" s="15"/>
      <c r="E676" s="7"/>
      <c r="F676" s="7"/>
      <c r="G676" s="7"/>
      <c r="H676" s="7"/>
      <c r="I676" s="7"/>
      <c r="J676" s="7"/>
      <c r="K676" s="2" t="str">
        <f>IF(AND(G675&gt;=O677,G675&lt;=P677),N677,IF(AND(G675&gt;=O678,G675&lt;=P678),N678,IF(AND(G675&gt;=O679,G675&lt;=P679),N679,IF(AND(G675&gt;=O680,G675&lt;=P680),N680,IF(AND(G675&gt;=O681,G675&lt;=P681),N681,IF(AND(G675&gt;=O682,G675&lt;=P682),N682,N683))))))</f>
        <v>Verify Data Entry</v>
      </c>
      <c r="L676" s="17"/>
      <c r="M676" s="17"/>
      <c r="O676" s="187" t="s">
        <v>0</v>
      </c>
      <c r="P676" s="187" t="s">
        <v>1</v>
      </c>
    </row>
    <row r="677" spans="1:24" s="187" customFormat="1" ht="144.65" hidden="1" customHeight="1" x14ac:dyDescent="0.35">
      <c r="A677" s="81"/>
      <c r="B677" s="197"/>
      <c r="C677" s="15"/>
      <c r="D677" s="15"/>
      <c r="E677" s="7"/>
      <c r="F677" s="7"/>
      <c r="G677" s="7"/>
      <c r="H677" s="7"/>
      <c r="I677" s="7"/>
      <c r="J677" s="7"/>
      <c r="K677" s="1"/>
      <c r="L677" s="17"/>
      <c r="M677" s="17"/>
      <c r="N677" s="188" t="s">
        <v>454</v>
      </c>
      <c r="O677" s="187">
        <v>0</v>
      </c>
      <c r="P677" s="187">
        <v>200</v>
      </c>
    </row>
    <row r="678" spans="1:24" s="187" customFormat="1" ht="127.75" hidden="1" customHeight="1" x14ac:dyDescent="0.35">
      <c r="A678" s="81"/>
      <c r="B678" s="197"/>
      <c r="C678" s="15"/>
      <c r="D678" s="15"/>
      <c r="E678" s="7"/>
      <c r="F678" s="7"/>
      <c r="G678" s="7"/>
      <c r="H678" s="7"/>
      <c r="I678" s="7"/>
      <c r="J678" s="7"/>
      <c r="K678" s="1"/>
      <c r="L678" s="17"/>
      <c r="M678" s="17"/>
      <c r="N678" s="188" t="s">
        <v>454</v>
      </c>
      <c r="O678" s="187">
        <v>0</v>
      </c>
      <c r="P678" s="187">
        <v>200</v>
      </c>
    </row>
    <row r="679" spans="1:24" s="187" customFormat="1" hidden="1" x14ac:dyDescent="0.35">
      <c r="A679" s="81"/>
      <c r="B679" s="197"/>
      <c r="C679" s="15"/>
      <c r="D679" s="15"/>
      <c r="E679" s="7"/>
      <c r="F679" s="7"/>
      <c r="G679" s="7"/>
      <c r="H679" s="7"/>
      <c r="I679" s="7"/>
      <c r="J679" s="7"/>
      <c r="K679" s="1"/>
      <c r="L679" s="17"/>
      <c r="M679" s="17"/>
      <c r="N679" s="188" t="s">
        <v>454</v>
      </c>
      <c r="O679" s="187">
        <v>0</v>
      </c>
      <c r="P679" s="187">
        <v>200</v>
      </c>
    </row>
    <row r="680" spans="1:24" s="187" customFormat="1" hidden="1" x14ac:dyDescent="0.35">
      <c r="A680" s="81"/>
      <c r="B680" s="197"/>
      <c r="C680" s="15"/>
      <c r="D680" s="15"/>
      <c r="E680" s="7"/>
      <c r="F680" s="7"/>
      <c r="G680" s="7"/>
      <c r="H680" s="7"/>
      <c r="I680" s="7"/>
      <c r="J680" s="7"/>
      <c r="K680" s="1"/>
      <c r="L680" s="17"/>
      <c r="M680" s="17"/>
      <c r="N680" s="188" t="s">
        <v>454</v>
      </c>
      <c r="O680" s="187">
        <v>0</v>
      </c>
      <c r="P680" s="187">
        <v>200</v>
      </c>
    </row>
    <row r="681" spans="1:24" s="187" customFormat="1" hidden="1" x14ac:dyDescent="0.35">
      <c r="A681" s="81"/>
      <c r="B681" s="197"/>
      <c r="C681" s="15"/>
      <c r="D681" s="15"/>
      <c r="E681" s="7"/>
      <c r="F681" s="7"/>
      <c r="G681" s="7"/>
      <c r="H681" s="7"/>
      <c r="I681" s="7"/>
      <c r="J681" s="7"/>
      <c r="K681" s="1"/>
      <c r="L681" s="17"/>
      <c r="M681" s="17"/>
      <c r="N681" s="188" t="s">
        <v>454</v>
      </c>
      <c r="O681" s="187">
        <v>0</v>
      </c>
      <c r="P681" s="187">
        <v>200</v>
      </c>
    </row>
    <row r="682" spans="1:24" s="187" customFormat="1" hidden="1" x14ac:dyDescent="0.35">
      <c r="A682" s="81"/>
      <c r="B682" s="197"/>
      <c r="C682" s="15"/>
      <c r="D682" s="15"/>
      <c r="E682" s="7"/>
      <c r="F682" s="7"/>
      <c r="G682" s="7"/>
      <c r="H682" s="7"/>
      <c r="I682" s="7"/>
      <c r="J682" s="7"/>
      <c r="K682" s="1"/>
      <c r="L682" s="17"/>
      <c r="M682" s="17"/>
      <c r="N682" s="188" t="s">
        <v>454</v>
      </c>
      <c r="O682" s="187">
        <v>0</v>
      </c>
      <c r="P682" s="187">
        <v>200</v>
      </c>
    </row>
    <row r="683" spans="1:24" s="187" customFormat="1" hidden="1" x14ac:dyDescent="0.35">
      <c r="A683" s="81"/>
      <c r="B683" s="197"/>
      <c r="C683" s="15"/>
      <c r="D683" s="15"/>
      <c r="E683" s="7"/>
      <c r="F683" s="7"/>
      <c r="G683" s="7"/>
      <c r="H683" s="7"/>
      <c r="I683" s="7"/>
      <c r="J683" s="7"/>
      <c r="K683" s="6"/>
      <c r="L683" s="17"/>
      <c r="M683" s="17"/>
      <c r="N683" s="187" t="s">
        <v>6</v>
      </c>
    </row>
    <row r="684" spans="1:24" s="187" customFormat="1" hidden="1" x14ac:dyDescent="0.35">
      <c r="A684" s="81"/>
      <c r="B684" s="197"/>
      <c r="C684" s="15"/>
      <c r="D684" s="15"/>
      <c r="E684" s="7"/>
      <c r="F684" s="7"/>
      <c r="G684" s="7"/>
      <c r="H684" s="7"/>
      <c r="I684" s="7"/>
      <c r="J684" s="7"/>
      <c r="K684" s="7"/>
      <c r="L684" s="17"/>
      <c r="M684" s="17"/>
    </row>
    <row r="685" spans="1:24" s="187" customFormat="1" ht="15" thickBot="1" x14ac:dyDescent="0.4">
      <c r="A685" s="82" t="s">
        <v>256</v>
      </c>
      <c r="B685" s="197" t="s">
        <v>256</v>
      </c>
      <c r="C685" s="15"/>
      <c r="D685" s="19"/>
      <c r="E685" s="20"/>
      <c r="F685" s="20"/>
      <c r="G685" s="20"/>
      <c r="H685" s="20"/>
      <c r="I685" s="20"/>
      <c r="J685" s="20"/>
      <c r="K685" s="20"/>
      <c r="L685" s="21"/>
      <c r="M685" s="17"/>
      <c r="O685" s="189"/>
      <c r="P685" s="189"/>
      <c r="Q685" s="189"/>
      <c r="R685" s="189"/>
      <c r="S685" s="189"/>
      <c r="T685" s="189"/>
      <c r="U685" s="189"/>
      <c r="X685" s="190"/>
    </row>
    <row r="686" spans="1:24" s="187" customFormat="1" ht="15" thickBot="1" x14ac:dyDescent="0.4">
      <c r="A686" s="81" t="s">
        <v>256</v>
      </c>
      <c r="B686" s="197" t="s">
        <v>256</v>
      </c>
      <c r="C686" s="15"/>
      <c r="D686" s="7"/>
      <c r="E686" s="7"/>
      <c r="F686" s="7"/>
      <c r="G686" s="7"/>
      <c r="H686" s="7"/>
      <c r="I686" s="7"/>
      <c r="J686" s="7"/>
      <c r="K686" s="7"/>
      <c r="L686" s="7"/>
      <c r="M686" s="17"/>
    </row>
    <row r="687" spans="1:24" s="187" customFormat="1" ht="8.4" customHeight="1" thickBot="1" x14ac:dyDescent="0.4">
      <c r="A687" s="81" t="s">
        <v>256</v>
      </c>
      <c r="B687" s="197" t="s">
        <v>256</v>
      </c>
      <c r="C687" s="15"/>
      <c r="D687" s="12"/>
      <c r="E687" s="13"/>
      <c r="F687" s="13"/>
      <c r="G687" s="13"/>
      <c r="H687" s="13"/>
      <c r="I687" s="13"/>
      <c r="J687" s="13"/>
      <c r="K687" s="13"/>
      <c r="L687" s="14"/>
      <c r="M687" s="17"/>
    </row>
    <row r="688" spans="1:24" s="187" customFormat="1" ht="19" thickBot="1" x14ac:dyDescent="0.5">
      <c r="A688" s="81" t="s">
        <v>256</v>
      </c>
      <c r="B688" s="197" t="s">
        <v>256</v>
      </c>
      <c r="C688" s="15"/>
      <c r="D688" s="15"/>
      <c r="E688" s="24" t="s">
        <v>84</v>
      </c>
      <c r="F688" s="7"/>
      <c r="G688" s="32" t="s">
        <v>251</v>
      </c>
      <c r="H688" s="25" t="s">
        <v>79</v>
      </c>
      <c r="I688" s="7"/>
      <c r="J688" s="7"/>
      <c r="K688" s="16" t="s">
        <v>10</v>
      </c>
      <c r="L688" s="17"/>
      <c r="M688" s="17"/>
    </row>
    <row r="689" spans="1:52" s="187" customFormat="1" ht="140.4" customHeight="1" thickBot="1" x14ac:dyDescent="0.4">
      <c r="A689" s="81" t="s">
        <v>256</v>
      </c>
      <c r="B689" s="197" t="s">
        <v>256</v>
      </c>
      <c r="C689" s="15"/>
      <c r="D689" s="15"/>
      <c r="E689" s="7"/>
      <c r="F689" s="7"/>
      <c r="G689" s="7"/>
      <c r="H689" s="7"/>
      <c r="I689" s="7"/>
      <c r="J689" s="7"/>
      <c r="K689" s="2" t="str">
        <f>IF(AND(G688&gt;=O690,G688&lt;=P690),N690,IF(AND(G688&gt;=O691,G688&lt;=P691),N691,IF(AND(G688&gt;=O692,G688&lt;=P692),N692,IF(AND(G688&gt;=O693,G688&lt;=P693),N693,IF(AND(G688&gt;=O694,G688&lt;=P694),N694,IF(AND(G688&gt;=O695,G688&lt;=P695),N695,IF(AND(G688&gt;=O696,G688&lt;=P696),N696,N697)))))))</f>
        <v>Verify Data Entry</v>
      </c>
      <c r="L689" s="17"/>
      <c r="M689" s="17"/>
      <c r="O689" s="187" t="s">
        <v>0</v>
      </c>
      <c r="P689" s="187" t="s">
        <v>1</v>
      </c>
    </row>
    <row r="690" spans="1:52" s="187" customFormat="1" ht="145" hidden="1" x14ac:dyDescent="0.35">
      <c r="A690" s="81"/>
      <c r="B690" s="197"/>
      <c r="C690" s="15"/>
      <c r="D690" s="15"/>
      <c r="E690" s="7"/>
      <c r="F690" s="7"/>
      <c r="G690" s="7"/>
      <c r="H690" s="7"/>
      <c r="I690" s="7"/>
      <c r="J690" s="7"/>
      <c r="K690" s="1"/>
      <c r="L690" s="17"/>
      <c r="M690" s="17"/>
      <c r="N690" s="188" t="s">
        <v>151</v>
      </c>
      <c r="O690" s="187">
        <v>0</v>
      </c>
      <c r="P690" s="187">
        <v>40</v>
      </c>
    </row>
    <row r="691" spans="1:52" s="187" customFormat="1" ht="87" hidden="1" x14ac:dyDescent="0.35">
      <c r="A691" s="81"/>
      <c r="B691" s="197"/>
      <c r="C691" s="15"/>
      <c r="D691" s="15"/>
      <c r="E691" s="7"/>
      <c r="F691" s="7"/>
      <c r="G691" s="7"/>
      <c r="H691" s="7"/>
      <c r="I691" s="7"/>
      <c r="J691" s="7"/>
      <c r="K691" s="1"/>
      <c r="L691" s="17"/>
      <c r="M691" s="17"/>
      <c r="N691" s="188" t="s">
        <v>86</v>
      </c>
      <c r="O691" s="187">
        <v>40</v>
      </c>
      <c r="P691" s="187">
        <v>80</v>
      </c>
    </row>
    <row r="692" spans="1:52" s="187" customFormat="1" ht="43.5" hidden="1" x14ac:dyDescent="0.35">
      <c r="A692" s="81"/>
      <c r="B692" s="197"/>
      <c r="C692" s="15"/>
      <c r="D692" s="15"/>
      <c r="E692" s="7"/>
      <c r="F692" s="7"/>
      <c r="G692" s="7"/>
      <c r="H692" s="7"/>
      <c r="I692" s="7"/>
      <c r="J692" s="7"/>
      <c r="K692" s="1"/>
      <c r="L692" s="17"/>
      <c r="M692" s="17"/>
      <c r="N692" s="188" t="s">
        <v>85</v>
      </c>
      <c r="O692" s="187">
        <v>80</v>
      </c>
      <c r="P692" s="187">
        <v>100</v>
      </c>
    </row>
    <row r="693" spans="1:52" s="187" customFormat="1" hidden="1" x14ac:dyDescent="0.35">
      <c r="A693" s="81"/>
      <c r="B693" s="197"/>
      <c r="C693" s="15"/>
      <c r="D693" s="15"/>
      <c r="E693" s="7"/>
      <c r="F693" s="7"/>
      <c r="G693" s="7"/>
      <c r="H693" s="7"/>
      <c r="I693" s="7"/>
      <c r="J693" s="7"/>
      <c r="K693" s="1"/>
      <c r="L693" s="17"/>
      <c r="M693" s="17"/>
      <c r="N693" s="188" t="s">
        <v>31</v>
      </c>
      <c r="O693" s="187">
        <v>80</v>
      </c>
      <c r="P693" s="187">
        <v>250</v>
      </c>
    </row>
    <row r="694" spans="1:52" s="187" customFormat="1" ht="145" hidden="1" x14ac:dyDescent="0.35">
      <c r="A694" s="81"/>
      <c r="B694" s="197"/>
      <c r="C694" s="15"/>
      <c r="D694" s="15"/>
      <c r="E694" s="7"/>
      <c r="F694" s="7"/>
      <c r="G694" s="7"/>
      <c r="H694" s="7"/>
      <c r="I694" s="7"/>
      <c r="J694" s="7"/>
      <c r="K694" s="1"/>
      <c r="L694" s="17"/>
      <c r="M694" s="17"/>
      <c r="N694" s="188" t="s">
        <v>152</v>
      </c>
      <c r="O694" s="187">
        <v>250</v>
      </c>
      <c r="P694" s="187">
        <v>400</v>
      </c>
    </row>
    <row r="695" spans="1:52" s="187" customFormat="1" ht="116" hidden="1" x14ac:dyDescent="0.35">
      <c r="A695" s="81"/>
      <c r="B695" s="197"/>
      <c r="C695" s="15"/>
      <c r="D695" s="15"/>
      <c r="E695" s="7"/>
      <c r="F695" s="7"/>
      <c r="G695" s="7"/>
      <c r="H695" s="7"/>
      <c r="I695" s="7"/>
      <c r="J695" s="7"/>
      <c r="K695" s="1"/>
      <c r="L695" s="17"/>
      <c r="M695" s="17"/>
      <c r="N695" s="188" t="s">
        <v>153</v>
      </c>
      <c r="O695" s="187">
        <v>400</v>
      </c>
      <c r="P695" s="187">
        <v>2000</v>
      </c>
    </row>
    <row r="696" spans="1:52" s="187" customFormat="1" ht="127.25" hidden="1" customHeight="1" x14ac:dyDescent="0.35">
      <c r="A696" s="81"/>
      <c r="B696" s="197"/>
      <c r="C696" s="15"/>
      <c r="D696" s="15"/>
      <c r="E696" s="7"/>
      <c r="F696" s="7"/>
      <c r="G696" s="7"/>
      <c r="H696" s="7"/>
      <c r="I696" s="7"/>
      <c r="J696" s="7"/>
      <c r="K696" s="1"/>
      <c r="L696" s="17"/>
      <c r="M696" s="17"/>
      <c r="N696" s="188" t="s">
        <v>381</v>
      </c>
      <c r="O696" s="187">
        <v>2000</v>
      </c>
      <c r="P696" s="187">
        <v>50000</v>
      </c>
    </row>
    <row r="697" spans="1:52" s="187" customFormat="1" hidden="1" x14ac:dyDescent="0.35">
      <c r="A697" s="81"/>
      <c r="B697" s="197"/>
      <c r="C697" s="15"/>
      <c r="D697" s="15"/>
      <c r="E697" s="7"/>
      <c r="F697" s="7"/>
      <c r="G697" s="7"/>
      <c r="H697" s="7"/>
      <c r="I697" s="7"/>
      <c r="J697" s="7"/>
      <c r="K697" s="6"/>
      <c r="L697" s="17"/>
      <c r="M697" s="17"/>
      <c r="N697" s="187" t="s">
        <v>6</v>
      </c>
    </row>
    <row r="698" spans="1:52" s="187" customFormat="1" hidden="1" x14ac:dyDescent="0.35">
      <c r="A698" s="81"/>
      <c r="B698" s="197"/>
      <c r="C698" s="15"/>
      <c r="D698" s="15"/>
      <c r="E698" s="7"/>
      <c r="F698" s="7"/>
      <c r="G698" s="7"/>
      <c r="H698" s="7"/>
      <c r="I698" s="7"/>
      <c r="J698" s="7"/>
      <c r="K698" s="7"/>
      <c r="L698" s="17"/>
      <c r="M698" s="17"/>
    </row>
    <row r="699" spans="1:52" s="187" customFormat="1" ht="15" thickBot="1" x14ac:dyDescent="0.4">
      <c r="A699" s="82" t="s">
        <v>256</v>
      </c>
      <c r="B699" s="197" t="s">
        <v>256</v>
      </c>
      <c r="C699" s="15"/>
      <c r="D699" s="19"/>
      <c r="E699" s="20"/>
      <c r="F699" s="20"/>
      <c r="G699" s="20"/>
      <c r="H699" s="20"/>
      <c r="I699" s="20"/>
      <c r="J699" s="20"/>
      <c r="K699" s="20"/>
      <c r="L699" s="21"/>
      <c r="M699" s="17"/>
      <c r="O699" s="189"/>
      <c r="P699" s="189"/>
      <c r="Q699" s="189"/>
      <c r="R699" s="189"/>
      <c r="S699" s="189"/>
      <c r="T699" s="189"/>
      <c r="U699" s="189"/>
      <c r="X699" s="190"/>
    </row>
    <row r="700" spans="1:52" s="187" customFormat="1" x14ac:dyDescent="0.35">
      <c r="A700" s="81" t="s">
        <v>256</v>
      </c>
      <c r="B700" s="197" t="s">
        <v>256</v>
      </c>
      <c r="C700" s="15"/>
      <c r="D700" s="7"/>
      <c r="E700" s="7"/>
      <c r="F700" s="7"/>
      <c r="G700" s="7"/>
      <c r="H700" s="7"/>
      <c r="I700" s="7"/>
      <c r="J700" s="7"/>
      <c r="K700" s="7"/>
      <c r="L700" s="7"/>
      <c r="M700" s="17"/>
    </row>
    <row r="701" spans="1:52" x14ac:dyDescent="0.35">
      <c r="A701" s="82" t="s">
        <v>256</v>
      </c>
      <c r="B701" s="197" t="s">
        <v>256</v>
      </c>
      <c r="C701" s="15"/>
      <c r="D701" s="7"/>
      <c r="E701" s="7"/>
      <c r="F701" s="7"/>
      <c r="G701" s="7"/>
      <c r="H701" s="7"/>
      <c r="I701" s="7"/>
      <c r="J701" s="7"/>
      <c r="K701" s="7"/>
      <c r="L701" s="7"/>
      <c r="M701" s="17"/>
    </row>
    <row r="702" spans="1:52" ht="15" thickBot="1" x14ac:dyDescent="0.4">
      <c r="A702" s="82" t="s">
        <v>256</v>
      </c>
      <c r="B702" s="197" t="s">
        <v>256</v>
      </c>
      <c r="C702" s="19"/>
      <c r="D702" s="20"/>
      <c r="E702" s="20"/>
      <c r="F702" s="20"/>
      <c r="G702" s="20"/>
      <c r="H702" s="20"/>
      <c r="I702" s="20"/>
      <c r="J702" s="20"/>
      <c r="K702" s="20"/>
      <c r="L702" s="20"/>
      <c r="M702" s="21"/>
    </row>
    <row r="703" spans="1:52" s="22" customFormat="1" ht="7.25" customHeight="1" thickBot="1" x14ac:dyDescent="0.4">
      <c r="A703" s="83" t="s">
        <v>256</v>
      </c>
      <c r="B703" s="197" t="s">
        <v>256</v>
      </c>
      <c r="N703" s="184"/>
      <c r="O703" s="184"/>
      <c r="P703" s="184"/>
      <c r="Q703" s="184"/>
      <c r="R703" s="184"/>
      <c r="S703" s="184"/>
      <c r="T703" s="184"/>
      <c r="U703" s="184"/>
      <c r="V703" s="184"/>
      <c r="W703" s="184"/>
      <c r="X703" s="184"/>
      <c r="Y703" s="184"/>
      <c r="Z703" s="184"/>
      <c r="AA703" s="184"/>
      <c r="AB703" s="184"/>
      <c r="AC703" s="184"/>
      <c r="AD703" s="184"/>
      <c r="AE703" s="184"/>
      <c r="AF703" s="184"/>
      <c r="AG703" s="184"/>
      <c r="AH703" s="184"/>
      <c r="AI703" s="184"/>
      <c r="AJ703" s="184"/>
      <c r="AK703" s="184"/>
      <c r="AL703" s="184"/>
      <c r="AM703" s="184"/>
      <c r="AN703" s="184"/>
      <c r="AO703" s="184"/>
      <c r="AP703" s="184"/>
      <c r="AQ703" s="184"/>
      <c r="AR703" s="184"/>
      <c r="AS703" s="184"/>
      <c r="AT703" s="184"/>
      <c r="AU703" s="184"/>
      <c r="AV703" s="184"/>
      <c r="AW703" s="184"/>
      <c r="AX703" s="184"/>
      <c r="AY703" s="184"/>
      <c r="AZ703" s="184"/>
    </row>
    <row r="704" spans="1:52" ht="15" thickBot="1" x14ac:dyDescent="0.4">
      <c r="A704" s="81" t="s">
        <v>256</v>
      </c>
      <c r="B704" s="197" t="s">
        <v>256</v>
      </c>
      <c r="C704" s="12"/>
      <c r="D704" s="13"/>
      <c r="E704" s="13"/>
      <c r="F704" s="13"/>
      <c r="G704" s="13"/>
      <c r="H704" s="13"/>
      <c r="I704" s="13"/>
      <c r="J704" s="13"/>
      <c r="K704" s="13"/>
      <c r="L704" s="13"/>
      <c r="M704" s="14"/>
    </row>
    <row r="705" spans="1:24" ht="28.25" customHeight="1" thickBot="1" x14ac:dyDescent="0.5">
      <c r="A705" s="81" t="s">
        <v>256</v>
      </c>
      <c r="B705" s="197" t="s">
        <v>256</v>
      </c>
      <c r="C705" s="15"/>
      <c r="D705" s="211" t="s">
        <v>414</v>
      </c>
      <c r="E705" s="10"/>
      <c r="F705" s="10"/>
      <c r="G705" s="10"/>
      <c r="H705" s="10"/>
      <c r="I705" s="10"/>
      <c r="J705" s="11"/>
      <c r="K705" s="8"/>
      <c r="L705" s="8"/>
      <c r="M705" s="23"/>
      <c r="N705" s="3"/>
    </row>
    <row r="706" spans="1:24" ht="15" thickBot="1" x14ac:dyDescent="0.4">
      <c r="A706" s="81" t="s">
        <v>256</v>
      </c>
      <c r="B706" s="197" t="s">
        <v>256</v>
      </c>
      <c r="C706" s="15"/>
      <c r="D706" s="7"/>
      <c r="E706" s="7"/>
      <c r="F706" s="7"/>
      <c r="G706" s="7"/>
      <c r="H706" s="7"/>
      <c r="I706" s="7"/>
      <c r="J706" s="7"/>
      <c r="K706" s="7"/>
      <c r="L706" s="7"/>
      <c r="M706" s="17"/>
    </row>
    <row r="707" spans="1:24" ht="8.4" customHeight="1" thickBot="1" x14ac:dyDescent="0.4">
      <c r="A707" s="81" t="s">
        <v>256</v>
      </c>
      <c r="B707" s="197" t="s">
        <v>256</v>
      </c>
      <c r="C707" s="15"/>
      <c r="D707" s="12"/>
      <c r="E707" s="13"/>
      <c r="F707" s="13"/>
      <c r="G707" s="13"/>
      <c r="H707" s="13"/>
      <c r="I707" s="13"/>
      <c r="J707" s="13"/>
      <c r="K707" s="13"/>
      <c r="L707" s="14"/>
      <c r="M707" s="17"/>
    </row>
    <row r="708" spans="1:24" ht="19" thickBot="1" x14ac:dyDescent="0.5">
      <c r="A708" s="81" t="s">
        <v>256</v>
      </c>
      <c r="B708" s="197" t="s">
        <v>256</v>
      </c>
      <c r="C708" s="15"/>
      <c r="D708" s="15"/>
      <c r="E708" s="24" t="s">
        <v>522</v>
      </c>
      <c r="F708" s="7"/>
      <c r="G708" s="32" t="s">
        <v>251</v>
      </c>
      <c r="H708" s="25" t="s">
        <v>79</v>
      </c>
      <c r="I708" s="7"/>
      <c r="J708" s="7"/>
      <c r="K708" s="16" t="s">
        <v>10</v>
      </c>
      <c r="L708" s="17"/>
      <c r="M708" s="17"/>
    </row>
    <row r="709" spans="1:24" ht="130.75" customHeight="1" thickBot="1" x14ac:dyDescent="0.4">
      <c r="A709" s="81" t="s">
        <v>256</v>
      </c>
      <c r="B709" s="197" t="s">
        <v>256</v>
      </c>
      <c r="C709" s="15"/>
      <c r="D709" s="15"/>
      <c r="E709" s="7"/>
      <c r="F709" s="7"/>
      <c r="G709" s="7"/>
      <c r="H709" s="7"/>
      <c r="I709" s="7"/>
      <c r="J709" s="7"/>
      <c r="K709" s="2" t="str">
        <f>IF(AND(G708&gt;=O710,G708&lt;=P710),N710,IF(AND(G708&gt;=O711,G708&lt;=P711),N711,IF(AND(G708&gt;=O712,G708&lt;=P712),N712,IF(AND(G708&gt;=O713,G708&lt;=P713),N713,IF(AND(G708&gt;=O714,G708&lt;=P714),N714,IF(AND(G708&gt;=O715,G708&lt;=P715),N715,N716))))))</f>
        <v xml:space="preserve">Verify Data Entry - Enter 0 for N.N </v>
      </c>
      <c r="L709" s="17"/>
      <c r="M709" s="17"/>
      <c r="O709" s="187" t="s">
        <v>0</v>
      </c>
      <c r="P709" s="187" t="s">
        <v>1</v>
      </c>
    </row>
    <row r="710" spans="1:24" ht="144.65" hidden="1" customHeight="1" x14ac:dyDescent="0.35">
      <c r="A710" s="81"/>
      <c r="B710" s="197"/>
      <c r="C710" s="15"/>
      <c r="D710" s="15"/>
      <c r="E710" s="7"/>
      <c r="F710" s="7"/>
      <c r="G710" s="7"/>
      <c r="H710" s="7"/>
      <c r="I710" s="7"/>
      <c r="J710" s="7"/>
      <c r="K710" s="1"/>
      <c r="L710" s="17"/>
      <c r="M710" s="17"/>
      <c r="N710" s="188" t="s">
        <v>459</v>
      </c>
      <c r="O710" s="187">
        <v>0</v>
      </c>
      <c r="P710" s="187">
        <v>0</v>
      </c>
    </row>
    <row r="711" spans="1:24" ht="101.5" hidden="1" x14ac:dyDescent="0.35">
      <c r="A711" s="81"/>
      <c r="B711" s="197"/>
      <c r="C711" s="15"/>
      <c r="D711" s="15"/>
      <c r="E711" s="7"/>
      <c r="F711" s="7"/>
      <c r="G711" s="7"/>
      <c r="H711" s="7"/>
      <c r="I711" s="7"/>
      <c r="J711" s="7"/>
      <c r="K711" s="1"/>
      <c r="L711" s="17"/>
      <c r="M711" s="17"/>
      <c r="N711" s="188" t="s">
        <v>460</v>
      </c>
      <c r="O711" s="187">
        <v>0.01</v>
      </c>
      <c r="P711" s="187">
        <v>500</v>
      </c>
    </row>
    <row r="712" spans="1:24" ht="101.5" hidden="1" x14ac:dyDescent="0.35">
      <c r="A712" s="81"/>
      <c r="B712" s="197"/>
      <c r="C712" s="15"/>
      <c r="D712" s="15"/>
      <c r="E712" s="7"/>
      <c r="F712" s="7"/>
      <c r="G712" s="7"/>
      <c r="H712" s="7"/>
      <c r="I712" s="7"/>
      <c r="J712" s="7"/>
      <c r="K712" s="1"/>
      <c r="L712" s="17"/>
      <c r="M712" s="17"/>
      <c r="N712" s="188" t="s">
        <v>460</v>
      </c>
      <c r="O712" s="187">
        <v>0.01</v>
      </c>
      <c r="P712" s="187">
        <v>500</v>
      </c>
    </row>
    <row r="713" spans="1:24" ht="101.5" hidden="1" x14ac:dyDescent="0.35">
      <c r="A713" s="81"/>
      <c r="B713" s="197"/>
      <c r="C713" s="15"/>
      <c r="D713" s="15"/>
      <c r="E713" s="7"/>
      <c r="F713" s="7"/>
      <c r="G713" s="7"/>
      <c r="H713" s="7"/>
      <c r="I713" s="7"/>
      <c r="J713" s="7"/>
      <c r="K713" s="1"/>
      <c r="L713" s="17"/>
      <c r="M713" s="17"/>
      <c r="N713" s="188" t="s">
        <v>460</v>
      </c>
      <c r="O713" s="187">
        <v>0.01</v>
      </c>
      <c r="P713" s="187">
        <v>500</v>
      </c>
    </row>
    <row r="714" spans="1:24" ht="101.5" hidden="1" x14ac:dyDescent="0.35">
      <c r="A714" s="81"/>
      <c r="B714" s="197"/>
      <c r="C714" s="15"/>
      <c r="D714" s="15"/>
      <c r="E714" s="7"/>
      <c r="F714" s="7"/>
      <c r="G714" s="7"/>
      <c r="H714" s="7"/>
      <c r="I714" s="7"/>
      <c r="J714" s="7"/>
      <c r="K714" s="1"/>
      <c r="L714" s="17"/>
      <c r="M714" s="17"/>
      <c r="N714" s="188" t="s">
        <v>460</v>
      </c>
      <c r="O714" s="187">
        <v>0.01</v>
      </c>
      <c r="P714" s="187">
        <v>500</v>
      </c>
    </row>
    <row r="715" spans="1:24" ht="101.5" hidden="1" x14ac:dyDescent="0.35">
      <c r="A715" s="81"/>
      <c r="B715" s="197"/>
      <c r="C715" s="15"/>
      <c r="D715" s="15"/>
      <c r="E715" s="7"/>
      <c r="F715" s="7"/>
      <c r="G715" s="7"/>
      <c r="H715" s="7"/>
      <c r="I715" s="7"/>
      <c r="J715" s="7"/>
      <c r="K715" s="1"/>
      <c r="L715" s="17"/>
      <c r="M715" s="17"/>
      <c r="N715" s="188" t="s">
        <v>460</v>
      </c>
      <c r="O715" s="187">
        <v>0.01</v>
      </c>
      <c r="P715" s="187">
        <v>500</v>
      </c>
    </row>
    <row r="716" spans="1:24" hidden="1" x14ac:dyDescent="0.35">
      <c r="A716" s="81"/>
      <c r="B716" s="197"/>
      <c r="C716" s="15"/>
      <c r="D716" s="15"/>
      <c r="E716" s="7"/>
      <c r="F716" s="7"/>
      <c r="G716" s="7"/>
      <c r="H716" s="7"/>
      <c r="I716" s="7"/>
      <c r="J716" s="7"/>
      <c r="K716" s="6"/>
      <c r="L716" s="17"/>
      <c r="M716" s="17"/>
      <c r="N716" s="187" t="s">
        <v>463</v>
      </c>
    </row>
    <row r="717" spans="1:24" s="187" customFormat="1" hidden="1" x14ac:dyDescent="0.35">
      <c r="A717" s="81"/>
      <c r="B717" s="197"/>
      <c r="C717" s="15"/>
      <c r="D717" s="15"/>
      <c r="E717" s="7"/>
      <c r="F717" s="7"/>
      <c r="G717" s="7"/>
      <c r="H717" s="7"/>
      <c r="I717" s="7"/>
      <c r="J717" s="7"/>
      <c r="K717" s="7"/>
      <c r="L717" s="17"/>
      <c r="M717" s="17"/>
    </row>
    <row r="718" spans="1:24" s="187" customFormat="1" ht="15" thickBot="1" x14ac:dyDescent="0.4">
      <c r="A718" s="82" t="s">
        <v>256</v>
      </c>
      <c r="B718" s="197" t="s">
        <v>256</v>
      </c>
      <c r="C718" s="15"/>
      <c r="D718" s="19"/>
      <c r="E718" s="20"/>
      <c r="F718" s="20"/>
      <c r="G718" s="20"/>
      <c r="H718" s="20"/>
      <c r="I718" s="20"/>
      <c r="J718" s="20"/>
      <c r="K718" s="20"/>
      <c r="L718" s="21"/>
      <c r="M718" s="17"/>
      <c r="O718" s="189"/>
      <c r="P718" s="189"/>
      <c r="Q718" s="189"/>
      <c r="R718" s="189"/>
      <c r="S718" s="189"/>
      <c r="T718" s="189"/>
      <c r="U718" s="189"/>
      <c r="X718" s="190"/>
    </row>
    <row r="719" spans="1:24" s="187" customFormat="1" ht="15" thickBot="1" x14ac:dyDescent="0.4">
      <c r="A719" s="81" t="s">
        <v>256</v>
      </c>
      <c r="B719" s="197" t="s">
        <v>256</v>
      </c>
      <c r="C719" s="15"/>
      <c r="D719" s="7"/>
      <c r="E719" s="7"/>
      <c r="F719" s="7"/>
      <c r="G719" s="7"/>
      <c r="H719" s="7"/>
      <c r="I719" s="7"/>
      <c r="J719" s="7"/>
      <c r="K719" s="7"/>
      <c r="L719" s="7"/>
      <c r="M719" s="17"/>
    </row>
    <row r="720" spans="1:24" s="187" customFormat="1" ht="8.4" customHeight="1" thickBot="1" x14ac:dyDescent="0.4">
      <c r="A720" s="81" t="s">
        <v>256</v>
      </c>
      <c r="B720" s="197" t="s">
        <v>256</v>
      </c>
      <c r="C720" s="15"/>
      <c r="D720" s="12"/>
      <c r="E720" s="13"/>
      <c r="F720" s="13"/>
      <c r="G720" s="13"/>
      <c r="H720" s="13"/>
      <c r="I720" s="13"/>
      <c r="J720" s="13"/>
      <c r="K720" s="13"/>
      <c r="L720" s="14"/>
      <c r="M720" s="17"/>
    </row>
    <row r="721" spans="1:52" s="187" customFormat="1" ht="19" thickBot="1" x14ac:dyDescent="0.5">
      <c r="A721" s="81" t="s">
        <v>256</v>
      </c>
      <c r="B721" s="197" t="s">
        <v>256</v>
      </c>
      <c r="C721" s="15"/>
      <c r="D721" s="15"/>
      <c r="E721" s="24" t="s">
        <v>523</v>
      </c>
      <c r="F721" s="7"/>
      <c r="G721" s="32" t="s">
        <v>251</v>
      </c>
      <c r="H721" s="25" t="s">
        <v>79</v>
      </c>
      <c r="I721" s="7"/>
      <c r="J721" s="7"/>
      <c r="K721" s="16" t="s">
        <v>10</v>
      </c>
      <c r="L721" s="17"/>
      <c r="M721" s="17"/>
    </row>
    <row r="722" spans="1:52" s="187" customFormat="1" ht="132.65" customHeight="1" thickBot="1" x14ac:dyDescent="0.4">
      <c r="A722" s="81" t="s">
        <v>256</v>
      </c>
      <c r="B722" s="197" t="s">
        <v>256</v>
      </c>
      <c r="C722" s="15"/>
      <c r="D722" s="15"/>
      <c r="E722" s="7"/>
      <c r="F722" s="7"/>
      <c r="G722" s="7"/>
      <c r="H722" s="7"/>
      <c r="I722" s="7"/>
      <c r="J722" s="7"/>
      <c r="K722" s="2" t="str">
        <f>IF(AND(G721&gt;=O723,G721&lt;=P723),N723,IF(AND(G721&gt;=O724,G721&lt;=P724),N724,IF(AND(G721&gt;=O725,G721&lt;=P725),N725,IF(AND(G721&gt;=O726,G721&lt;=P726),N726,IF(AND(G721&gt;=O727,G721&lt;=P727),N727,IF(AND(G721&gt;=O728,G721&lt;=P728),N728,IF(AND(G721&gt;=O729,G721&lt;=P729),N729,N730)))))))</f>
        <v xml:space="preserve">Verify Data Entry - Enter 0 for N.N </v>
      </c>
      <c r="L722" s="17"/>
      <c r="M722" s="17"/>
      <c r="O722" s="187" t="s">
        <v>0</v>
      </c>
      <c r="P722" s="187" t="s">
        <v>1</v>
      </c>
    </row>
    <row r="723" spans="1:52" s="187" customFormat="1" hidden="1" x14ac:dyDescent="0.35">
      <c r="A723" s="81"/>
      <c r="B723" s="197"/>
      <c r="C723" s="15"/>
      <c r="D723" s="15"/>
      <c r="E723" s="7"/>
      <c r="F723" s="7"/>
      <c r="G723" s="7"/>
      <c r="H723" s="7"/>
      <c r="I723" s="7"/>
      <c r="J723" s="7"/>
      <c r="K723" s="1"/>
      <c r="L723" s="17"/>
      <c r="M723" s="17"/>
      <c r="N723" s="188" t="s">
        <v>459</v>
      </c>
      <c r="O723" s="187">
        <v>0</v>
      </c>
      <c r="P723" s="187">
        <v>0</v>
      </c>
    </row>
    <row r="724" spans="1:52" s="187" customFormat="1" ht="145" hidden="1" x14ac:dyDescent="0.35">
      <c r="A724" s="81"/>
      <c r="B724" s="197"/>
      <c r="C724" s="15"/>
      <c r="D724" s="15"/>
      <c r="E724" s="7"/>
      <c r="F724" s="7"/>
      <c r="G724" s="7"/>
      <c r="H724" s="7"/>
      <c r="I724" s="7"/>
      <c r="J724" s="7"/>
      <c r="K724" s="1"/>
      <c r="L724" s="17"/>
      <c r="M724" s="17"/>
      <c r="N724" s="188" t="s">
        <v>461</v>
      </c>
      <c r="O724" s="187">
        <v>0.01</v>
      </c>
      <c r="P724" s="187">
        <v>1000</v>
      </c>
    </row>
    <row r="725" spans="1:52" s="187" customFormat="1" ht="145" hidden="1" x14ac:dyDescent="0.35">
      <c r="A725" s="81"/>
      <c r="B725" s="197"/>
      <c r="C725" s="15"/>
      <c r="D725" s="15"/>
      <c r="E725" s="7"/>
      <c r="F725" s="7"/>
      <c r="G725" s="7"/>
      <c r="H725" s="7"/>
      <c r="I725" s="7"/>
      <c r="J725" s="7"/>
      <c r="K725" s="1"/>
      <c r="L725" s="17"/>
      <c r="M725" s="17"/>
      <c r="N725" s="188" t="s">
        <v>461</v>
      </c>
      <c r="O725" s="187">
        <v>0.01</v>
      </c>
      <c r="P725" s="187">
        <v>1000</v>
      </c>
    </row>
    <row r="726" spans="1:52" s="187" customFormat="1" ht="145" hidden="1" x14ac:dyDescent="0.35">
      <c r="A726" s="81"/>
      <c r="B726" s="197"/>
      <c r="C726" s="15"/>
      <c r="D726" s="15"/>
      <c r="E726" s="7"/>
      <c r="F726" s="7"/>
      <c r="G726" s="7"/>
      <c r="H726" s="7"/>
      <c r="I726" s="7"/>
      <c r="J726" s="7"/>
      <c r="K726" s="1"/>
      <c r="L726" s="17"/>
      <c r="M726" s="17"/>
      <c r="N726" s="188" t="s">
        <v>461</v>
      </c>
      <c r="O726" s="187">
        <v>0.01</v>
      </c>
      <c r="P726" s="187">
        <v>1000</v>
      </c>
    </row>
    <row r="727" spans="1:52" s="187" customFormat="1" ht="145" hidden="1" x14ac:dyDescent="0.35">
      <c r="A727" s="81"/>
      <c r="B727" s="197"/>
      <c r="C727" s="15"/>
      <c r="D727" s="15"/>
      <c r="E727" s="7"/>
      <c r="F727" s="7"/>
      <c r="G727" s="7"/>
      <c r="H727" s="7"/>
      <c r="I727" s="7"/>
      <c r="J727" s="7"/>
      <c r="K727" s="1"/>
      <c r="L727" s="17"/>
      <c r="M727" s="17"/>
      <c r="N727" s="188" t="s">
        <v>461</v>
      </c>
      <c r="O727" s="187">
        <v>0.01</v>
      </c>
      <c r="P727" s="187">
        <v>1000</v>
      </c>
    </row>
    <row r="728" spans="1:52" s="187" customFormat="1" ht="145" hidden="1" x14ac:dyDescent="0.35">
      <c r="A728" s="81"/>
      <c r="B728" s="197"/>
      <c r="C728" s="15"/>
      <c r="D728" s="15"/>
      <c r="E728" s="7"/>
      <c r="F728" s="7"/>
      <c r="G728" s="7"/>
      <c r="H728" s="7"/>
      <c r="I728" s="7"/>
      <c r="J728" s="7"/>
      <c r="K728" s="1"/>
      <c r="L728" s="17"/>
      <c r="M728" s="17"/>
      <c r="N728" s="188" t="s">
        <v>461</v>
      </c>
      <c r="O728" s="187">
        <v>0.01</v>
      </c>
      <c r="P728" s="187">
        <v>1000</v>
      </c>
    </row>
    <row r="729" spans="1:52" s="187" customFormat="1" ht="148.25" hidden="1" customHeight="1" x14ac:dyDescent="0.35">
      <c r="A729" s="81"/>
      <c r="B729" s="197"/>
      <c r="C729" s="15"/>
      <c r="D729" s="15"/>
      <c r="E729" s="7"/>
      <c r="F729" s="7"/>
      <c r="G729" s="7"/>
      <c r="H729" s="7"/>
      <c r="I729" s="7"/>
      <c r="J729" s="7"/>
      <c r="K729" s="1"/>
      <c r="L729" s="17"/>
      <c r="M729" s="17"/>
      <c r="N729" s="188" t="s">
        <v>461</v>
      </c>
      <c r="O729" s="187">
        <v>0.01</v>
      </c>
      <c r="P729" s="187">
        <v>1000</v>
      </c>
    </row>
    <row r="730" spans="1:52" s="187" customFormat="1" hidden="1" x14ac:dyDescent="0.35">
      <c r="A730" s="81"/>
      <c r="B730" s="197"/>
      <c r="C730" s="15"/>
      <c r="D730" s="15"/>
      <c r="E730" s="7"/>
      <c r="F730" s="7"/>
      <c r="G730" s="7"/>
      <c r="H730" s="7"/>
      <c r="I730" s="7"/>
      <c r="J730" s="7"/>
      <c r="K730" s="6"/>
      <c r="L730" s="17"/>
      <c r="M730" s="17"/>
      <c r="N730" s="187" t="s">
        <v>463</v>
      </c>
    </row>
    <row r="731" spans="1:52" s="187" customFormat="1" hidden="1" x14ac:dyDescent="0.35">
      <c r="A731" s="81"/>
      <c r="B731" s="197"/>
      <c r="C731" s="15"/>
      <c r="D731" s="15"/>
      <c r="E731" s="7"/>
      <c r="F731" s="7"/>
      <c r="G731" s="7"/>
      <c r="H731" s="7"/>
      <c r="I731" s="7"/>
      <c r="J731" s="7"/>
      <c r="K731" s="7"/>
      <c r="L731" s="17"/>
      <c r="M731" s="17"/>
    </row>
    <row r="732" spans="1:52" s="187" customFormat="1" ht="15" thickBot="1" x14ac:dyDescent="0.4">
      <c r="A732" s="82" t="s">
        <v>256</v>
      </c>
      <c r="B732" s="197" t="s">
        <v>256</v>
      </c>
      <c r="C732" s="15"/>
      <c r="D732" s="19"/>
      <c r="E732" s="20"/>
      <c r="F732" s="20"/>
      <c r="G732" s="20"/>
      <c r="H732" s="20"/>
      <c r="I732" s="20"/>
      <c r="J732" s="20"/>
      <c r="K732" s="20"/>
      <c r="L732" s="21"/>
      <c r="M732" s="17"/>
      <c r="O732" s="189"/>
      <c r="P732" s="189"/>
      <c r="Q732" s="189"/>
      <c r="R732" s="189"/>
      <c r="S732" s="189"/>
      <c r="T732" s="189"/>
      <c r="U732" s="189"/>
      <c r="X732" s="190"/>
    </row>
    <row r="733" spans="1:52" s="187" customFormat="1" x14ac:dyDescent="0.35">
      <c r="A733" s="81" t="s">
        <v>256</v>
      </c>
      <c r="B733" s="197" t="s">
        <v>256</v>
      </c>
      <c r="C733" s="15"/>
      <c r="D733" s="7"/>
      <c r="E733" s="7"/>
      <c r="F733" s="7"/>
      <c r="G733" s="7"/>
      <c r="H733" s="7"/>
      <c r="I733" s="7"/>
      <c r="J733" s="7"/>
      <c r="K733" s="7"/>
      <c r="L733" s="7"/>
      <c r="M733" s="17"/>
    </row>
    <row r="734" spans="1:52" x14ac:dyDescent="0.35">
      <c r="A734" s="82" t="s">
        <v>256</v>
      </c>
      <c r="B734" s="197" t="s">
        <v>256</v>
      </c>
      <c r="C734" s="15"/>
      <c r="D734" s="7"/>
      <c r="E734" s="7"/>
      <c r="F734" s="7"/>
      <c r="G734" s="7"/>
      <c r="H734" s="7"/>
      <c r="I734" s="7"/>
      <c r="J734" s="7"/>
      <c r="K734" s="7"/>
      <c r="L734" s="7"/>
      <c r="M734" s="17"/>
    </row>
    <row r="735" spans="1:52" ht="15" thickBot="1" x14ac:dyDescent="0.4">
      <c r="A735" s="82" t="s">
        <v>256</v>
      </c>
      <c r="B735" s="197" t="s">
        <v>256</v>
      </c>
      <c r="C735" s="19"/>
      <c r="D735" s="20"/>
      <c r="E735" s="20"/>
      <c r="F735" s="20"/>
      <c r="G735" s="20"/>
      <c r="H735" s="20"/>
      <c r="I735" s="20"/>
      <c r="J735" s="20"/>
      <c r="K735" s="20"/>
      <c r="L735" s="20"/>
      <c r="M735" s="21"/>
    </row>
    <row r="736" spans="1:52" s="22" customFormat="1" ht="7.25" customHeight="1" thickBot="1" x14ac:dyDescent="0.4">
      <c r="A736" s="83" t="s">
        <v>256</v>
      </c>
      <c r="B736" s="197" t="s">
        <v>256</v>
      </c>
      <c r="N736" s="184"/>
      <c r="O736" s="184"/>
      <c r="P736" s="184"/>
      <c r="Q736" s="184"/>
      <c r="R736" s="184"/>
      <c r="S736" s="184"/>
      <c r="T736" s="184"/>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c r="AP736" s="184"/>
      <c r="AQ736" s="184"/>
      <c r="AR736" s="184"/>
      <c r="AS736" s="184"/>
      <c r="AT736" s="184"/>
      <c r="AU736" s="184"/>
      <c r="AV736" s="184"/>
      <c r="AW736" s="184"/>
      <c r="AX736" s="184"/>
      <c r="AY736" s="184"/>
      <c r="AZ736" s="184"/>
    </row>
    <row r="737" spans="1:52" s="36" customFormat="1" ht="15" thickBot="1" x14ac:dyDescent="0.4">
      <c r="A737" s="85" t="s">
        <v>256</v>
      </c>
      <c r="B737" s="197" t="s">
        <v>256</v>
      </c>
      <c r="C737" s="33"/>
      <c r="D737" s="34"/>
      <c r="E737" s="34"/>
      <c r="F737" s="34"/>
      <c r="G737" s="34"/>
      <c r="H737" s="34"/>
      <c r="I737" s="34"/>
      <c r="J737" s="34"/>
      <c r="K737" s="34"/>
      <c r="L737" s="34"/>
      <c r="M737" s="35"/>
      <c r="N737" s="194"/>
      <c r="O737" s="194"/>
      <c r="P737" s="194"/>
      <c r="Q737" s="194"/>
      <c r="R737" s="194"/>
      <c r="S737" s="194"/>
      <c r="T737" s="194"/>
      <c r="U737" s="194"/>
      <c r="V737" s="194"/>
      <c r="W737" s="194"/>
      <c r="X737" s="194"/>
      <c r="Y737" s="194"/>
      <c r="Z737" s="194"/>
      <c r="AA737" s="194"/>
      <c r="AB737" s="194"/>
      <c r="AC737" s="194"/>
      <c r="AD737" s="194"/>
      <c r="AE737" s="194"/>
      <c r="AF737" s="194"/>
      <c r="AG737" s="194"/>
      <c r="AH737" s="194"/>
      <c r="AI737" s="194"/>
      <c r="AJ737" s="194"/>
      <c r="AK737" s="194"/>
      <c r="AL737" s="194"/>
      <c r="AM737" s="194"/>
      <c r="AN737" s="194"/>
      <c r="AO737" s="194"/>
      <c r="AP737" s="194"/>
      <c r="AQ737" s="194"/>
      <c r="AR737" s="194"/>
      <c r="AS737" s="194"/>
      <c r="AT737" s="194"/>
      <c r="AU737" s="194"/>
      <c r="AV737" s="194"/>
      <c r="AW737" s="194"/>
      <c r="AX737" s="194"/>
      <c r="AY737" s="194"/>
      <c r="AZ737" s="194"/>
    </row>
    <row r="738" spans="1:52" s="36" customFormat="1" ht="28.25" customHeight="1" thickBot="1" x14ac:dyDescent="0.5">
      <c r="A738" s="85" t="s">
        <v>256</v>
      </c>
      <c r="B738" s="197" t="s">
        <v>256</v>
      </c>
      <c r="C738" s="37"/>
      <c r="D738" s="211" t="s">
        <v>220</v>
      </c>
      <c r="E738" s="38"/>
      <c r="F738" s="38"/>
      <c r="G738" s="38"/>
      <c r="H738" s="38"/>
      <c r="I738" s="38"/>
      <c r="J738" s="39"/>
      <c r="K738" s="40"/>
      <c r="L738" s="40"/>
      <c r="M738" s="41"/>
      <c r="N738" s="42"/>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4"/>
      <c r="AM738" s="194"/>
      <c r="AN738" s="194"/>
      <c r="AO738" s="194"/>
      <c r="AP738" s="194"/>
      <c r="AQ738" s="194"/>
      <c r="AR738" s="194"/>
      <c r="AS738" s="194"/>
      <c r="AT738" s="194"/>
      <c r="AU738" s="194"/>
      <c r="AV738" s="194"/>
      <c r="AW738" s="194"/>
      <c r="AX738" s="194"/>
      <c r="AY738" s="194"/>
      <c r="AZ738" s="194"/>
    </row>
    <row r="739" spans="1:52" s="36" customFormat="1" ht="15" thickBot="1" x14ac:dyDescent="0.4">
      <c r="A739" s="85" t="s">
        <v>256</v>
      </c>
      <c r="B739" s="197" t="s">
        <v>256</v>
      </c>
      <c r="C739" s="37"/>
      <c r="D739" s="43"/>
      <c r="E739" s="43"/>
      <c r="F739" s="43"/>
      <c r="G739" s="43"/>
      <c r="H739" s="43"/>
      <c r="I739" s="43"/>
      <c r="J739" s="43"/>
      <c r="K739" s="43"/>
      <c r="L739" s="43"/>
      <c r="M739" s="44"/>
      <c r="N739" s="194"/>
      <c r="O739" s="194"/>
      <c r="P739" s="194"/>
      <c r="Q739" s="194"/>
      <c r="R739" s="194"/>
      <c r="S739" s="194"/>
      <c r="T739" s="194"/>
      <c r="U739" s="194"/>
      <c r="V739" s="194"/>
      <c r="W739" s="194"/>
      <c r="X739" s="194"/>
      <c r="Y739" s="194"/>
      <c r="Z739" s="194"/>
      <c r="AA739" s="194"/>
      <c r="AB739" s="194"/>
      <c r="AC739" s="194"/>
      <c r="AD739" s="194"/>
      <c r="AE739" s="194"/>
      <c r="AF739" s="194"/>
      <c r="AG739" s="194"/>
      <c r="AH739" s="194"/>
      <c r="AI739" s="194"/>
      <c r="AJ739" s="194"/>
      <c r="AK739" s="194"/>
      <c r="AL739" s="194"/>
      <c r="AM739" s="194"/>
      <c r="AN739" s="194"/>
      <c r="AO739" s="194"/>
      <c r="AP739" s="194"/>
      <c r="AQ739" s="194"/>
      <c r="AR739" s="194"/>
      <c r="AS739" s="194"/>
      <c r="AT739" s="194"/>
      <c r="AU739" s="194"/>
      <c r="AV739" s="194"/>
      <c r="AW739" s="194"/>
      <c r="AX739" s="194"/>
      <c r="AY739" s="194"/>
      <c r="AZ739" s="194"/>
    </row>
    <row r="740" spans="1:52" s="36" customFormat="1" ht="8.4" customHeight="1" x14ac:dyDescent="0.35">
      <c r="A740" s="85" t="s">
        <v>256</v>
      </c>
      <c r="B740" s="197" t="s">
        <v>256</v>
      </c>
      <c r="C740" s="37"/>
      <c r="D740" s="33"/>
      <c r="E740" s="34"/>
      <c r="F740" s="34"/>
      <c r="G740" s="34"/>
      <c r="H740" s="34"/>
      <c r="I740" s="34"/>
      <c r="J740" s="34"/>
      <c r="K740" s="34"/>
      <c r="L740" s="35"/>
      <c r="M740" s="44"/>
      <c r="N740" s="194"/>
      <c r="O740" s="194"/>
      <c r="P740" s="194"/>
      <c r="Q740" s="194"/>
      <c r="R740" s="194"/>
      <c r="S740" s="194"/>
      <c r="T740" s="194"/>
      <c r="U740" s="194"/>
      <c r="V740" s="194"/>
      <c r="W740" s="194"/>
      <c r="X740" s="194"/>
      <c r="Y740" s="194"/>
      <c r="Z740" s="194"/>
      <c r="AA740" s="194"/>
      <c r="AB740" s="194"/>
      <c r="AC740" s="194"/>
      <c r="AD740" s="194"/>
      <c r="AE740" s="194"/>
      <c r="AF740" s="194"/>
      <c r="AG740" s="194"/>
      <c r="AH740" s="194"/>
      <c r="AI740" s="194"/>
      <c r="AJ740" s="194"/>
      <c r="AK740" s="194"/>
      <c r="AL740" s="194"/>
      <c r="AM740" s="194"/>
      <c r="AN740" s="194"/>
      <c r="AO740" s="194"/>
      <c r="AP740" s="194"/>
      <c r="AQ740" s="194"/>
      <c r="AR740" s="194"/>
      <c r="AS740" s="194"/>
      <c r="AT740" s="194"/>
      <c r="AU740" s="194"/>
      <c r="AV740" s="194"/>
      <c r="AW740" s="194"/>
      <c r="AX740" s="194"/>
      <c r="AY740" s="194"/>
      <c r="AZ740" s="194"/>
    </row>
    <row r="741" spans="1:52" s="36" customFormat="1" ht="18.5" x14ac:dyDescent="0.45">
      <c r="A741" s="85" t="s">
        <v>256</v>
      </c>
      <c r="B741" s="197" t="s">
        <v>256</v>
      </c>
      <c r="C741" s="37"/>
      <c r="D741" s="37"/>
      <c r="E741" s="45" t="str">
        <f>E129</f>
        <v>Magnesium</v>
      </c>
      <c r="F741" s="46"/>
      <c r="G741" s="204">
        <f>E140</f>
        <v>0</v>
      </c>
      <c r="H741" s="47" t="str">
        <f>F140</f>
        <v>ml per day</v>
      </c>
      <c r="I741" s="47" t="str">
        <f>G140</f>
        <v>for</v>
      </c>
      <c r="J741" s="201">
        <f>H140</f>
        <v>0</v>
      </c>
      <c r="K741" s="47" t="str">
        <f>I140</f>
        <v>day(s)</v>
      </c>
      <c r="L741" s="44"/>
      <c r="M741" s="44"/>
      <c r="N741" s="194"/>
      <c r="O741" s="194"/>
      <c r="P741" s="194"/>
      <c r="Q741" s="194"/>
      <c r="R741" s="194"/>
      <c r="S741" s="194"/>
      <c r="T741" s="194"/>
      <c r="U741" s="194"/>
      <c r="V741" s="194"/>
      <c r="W741" s="194"/>
      <c r="X741" s="194"/>
      <c r="Y741" s="194"/>
      <c r="Z741" s="194"/>
      <c r="AA741" s="194"/>
      <c r="AB741" s="194"/>
      <c r="AC741" s="194"/>
      <c r="AD741" s="194"/>
      <c r="AE741" s="194"/>
      <c r="AF741" s="194"/>
      <c r="AG741" s="194"/>
      <c r="AH741" s="194"/>
      <c r="AI741" s="194"/>
      <c r="AJ741" s="194"/>
      <c r="AK741" s="194"/>
      <c r="AL741" s="194"/>
      <c r="AM741" s="194"/>
      <c r="AN741" s="194"/>
      <c r="AO741" s="194"/>
      <c r="AP741" s="194"/>
      <c r="AQ741" s="194"/>
      <c r="AR741" s="194"/>
      <c r="AS741" s="194"/>
      <c r="AT741" s="194"/>
      <c r="AU741" s="194"/>
      <c r="AV741" s="194"/>
      <c r="AW741" s="194"/>
      <c r="AX741" s="194"/>
      <c r="AY741" s="194"/>
      <c r="AZ741" s="194"/>
    </row>
    <row r="742" spans="1:52" s="36" customFormat="1" ht="18.5" x14ac:dyDescent="0.45">
      <c r="A742" s="85" t="s">
        <v>256</v>
      </c>
      <c r="B742" s="197" t="s">
        <v>256</v>
      </c>
      <c r="C742" s="37"/>
      <c r="D742" s="37"/>
      <c r="E742" s="49" t="str">
        <f>E53</f>
        <v>Calcium</v>
      </c>
      <c r="F742" s="50"/>
      <c r="G742" s="205">
        <f>E64</f>
        <v>0</v>
      </c>
      <c r="H742" s="51" t="str">
        <f>F64</f>
        <v>ml per day</v>
      </c>
      <c r="I742" s="51" t="str">
        <f>G64</f>
        <v>for</v>
      </c>
      <c r="J742" s="202">
        <f>H64</f>
        <v>0</v>
      </c>
      <c r="K742" s="51" t="str">
        <f>I64</f>
        <v>day(s)</v>
      </c>
      <c r="L742" s="44"/>
      <c r="M742" s="4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4"/>
      <c r="AM742" s="194"/>
      <c r="AN742" s="194"/>
      <c r="AO742" s="194"/>
      <c r="AP742" s="194"/>
      <c r="AQ742" s="194"/>
      <c r="AR742" s="194"/>
      <c r="AS742" s="194"/>
      <c r="AT742" s="194"/>
      <c r="AU742" s="194"/>
      <c r="AV742" s="194"/>
      <c r="AW742" s="194"/>
      <c r="AX742" s="194"/>
      <c r="AY742" s="194"/>
      <c r="AZ742" s="194"/>
    </row>
    <row r="743" spans="1:52" s="36" customFormat="1" ht="18.5" x14ac:dyDescent="0.45">
      <c r="A743" s="86" t="s">
        <v>256</v>
      </c>
      <c r="B743" s="197" t="s">
        <v>256</v>
      </c>
      <c r="C743" s="37"/>
      <c r="D743" s="37"/>
      <c r="E743" s="49" t="str">
        <f>E110</f>
        <v>Potassium</v>
      </c>
      <c r="F743" s="50"/>
      <c r="G743" s="205">
        <f>E121</f>
        <v>0</v>
      </c>
      <c r="H743" s="51" t="str">
        <f>F121</f>
        <v>ml per day</v>
      </c>
      <c r="I743" s="51" t="str">
        <f>G121</f>
        <v>for</v>
      </c>
      <c r="J743" s="202">
        <f>H121</f>
        <v>0</v>
      </c>
      <c r="K743" s="51" t="str">
        <f>I121</f>
        <v>day(s)</v>
      </c>
      <c r="L743" s="44"/>
      <c r="M743" s="4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c r="AJ743" s="194"/>
      <c r="AK743" s="194"/>
      <c r="AL743" s="194"/>
      <c r="AM743" s="194"/>
      <c r="AN743" s="194"/>
      <c r="AO743" s="194"/>
      <c r="AP743" s="194"/>
      <c r="AQ743" s="194"/>
      <c r="AR743" s="194"/>
      <c r="AS743" s="194"/>
      <c r="AT743" s="194"/>
      <c r="AU743" s="194"/>
      <c r="AV743" s="194"/>
      <c r="AW743" s="194"/>
      <c r="AX743" s="194"/>
      <c r="AY743" s="194"/>
      <c r="AZ743" s="194"/>
    </row>
    <row r="744" spans="1:52" s="36" customFormat="1" ht="18.5" x14ac:dyDescent="0.45">
      <c r="A744" s="86" t="s">
        <v>256</v>
      </c>
      <c r="B744" s="197" t="s">
        <v>256</v>
      </c>
      <c r="C744" s="37"/>
      <c r="D744" s="37"/>
      <c r="E744" s="49" t="str">
        <f>E91</f>
        <v>Bromine/Bromide</v>
      </c>
      <c r="F744" s="50"/>
      <c r="G744" s="205">
        <f>E102</f>
        <v>0</v>
      </c>
      <c r="H744" s="51" t="str">
        <f>F102</f>
        <v>ml per day</v>
      </c>
      <c r="I744" s="51" t="str">
        <f>G102</f>
        <v>for</v>
      </c>
      <c r="J744" s="202">
        <f>H102</f>
        <v>0</v>
      </c>
      <c r="K744" s="51" t="str">
        <f>I102</f>
        <v>day(s)</v>
      </c>
      <c r="L744" s="44"/>
      <c r="M744" s="44"/>
      <c r="N744" s="194"/>
      <c r="O744" s="194"/>
      <c r="P744" s="194"/>
      <c r="Q744" s="194"/>
      <c r="R744" s="194"/>
      <c r="S744" s="194"/>
      <c r="T744" s="194"/>
      <c r="U744" s="194"/>
      <c r="V744" s="194"/>
      <c r="W744" s="194"/>
      <c r="X744" s="194"/>
      <c r="Y744" s="194"/>
      <c r="Z744" s="194"/>
      <c r="AA744" s="194"/>
      <c r="AB744" s="194"/>
      <c r="AC744" s="194"/>
      <c r="AD744" s="194"/>
      <c r="AE744" s="194"/>
      <c r="AF744" s="194"/>
      <c r="AG744" s="194"/>
      <c r="AH744" s="194"/>
      <c r="AI744" s="194"/>
      <c r="AJ744" s="194"/>
      <c r="AK744" s="194"/>
      <c r="AL744" s="194"/>
      <c r="AM744" s="194"/>
      <c r="AN744" s="194"/>
      <c r="AO744" s="194"/>
      <c r="AP744" s="194"/>
      <c r="AQ744" s="194"/>
      <c r="AR744" s="194"/>
      <c r="AS744" s="194"/>
      <c r="AT744" s="194"/>
      <c r="AU744" s="194"/>
      <c r="AV744" s="194"/>
      <c r="AW744" s="194"/>
      <c r="AX744" s="194"/>
      <c r="AY744" s="194"/>
      <c r="AZ744" s="194"/>
    </row>
    <row r="745" spans="1:52" s="36" customFormat="1" ht="18.5" x14ac:dyDescent="0.45">
      <c r="A745" s="86" t="s">
        <v>256</v>
      </c>
      <c r="B745" s="197" t="s">
        <v>256</v>
      </c>
      <c r="C745" s="37"/>
      <c r="D745" s="37"/>
      <c r="E745" s="49" t="str">
        <f>E148</f>
        <v>Strontium</v>
      </c>
      <c r="F745" s="50"/>
      <c r="G745" s="205">
        <f>E159</f>
        <v>0</v>
      </c>
      <c r="H745" s="51" t="str">
        <f>F159</f>
        <v>ml per day</v>
      </c>
      <c r="I745" s="51" t="str">
        <f>G159</f>
        <v>for</v>
      </c>
      <c r="J745" s="202">
        <f>H159</f>
        <v>0</v>
      </c>
      <c r="K745" s="51" t="str">
        <f>I159</f>
        <v>day(s)</v>
      </c>
      <c r="L745" s="44"/>
      <c r="M745" s="44"/>
      <c r="N745" s="194"/>
      <c r="O745" s="194"/>
      <c r="P745" s="194"/>
      <c r="Q745" s="194"/>
      <c r="R745" s="194"/>
      <c r="S745" s="194"/>
      <c r="T745" s="194"/>
      <c r="U745" s="194"/>
      <c r="V745" s="194"/>
      <c r="W745" s="194"/>
      <c r="X745" s="194"/>
      <c r="Y745" s="194"/>
      <c r="Z745" s="194"/>
      <c r="AA745" s="194"/>
      <c r="AB745" s="194"/>
      <c r="AC745" s="194"/>
      <c r="AD745" s="194"/>
      <c r="AE745" s="194"/>
      <c r="AF745" s="194"/>
      <c r="AG745" s="194"/>
      <c r="AH745" s="194"/>
      <c r="AI745" s="194"/>
      <c r="AJ745" s="194"/>
      <c r="AK745" s="194"/>
      <c r="AL745" s="194"/>
      <c r="AM745" s="194"/>
      <c r="AN745" s="194"/>
      <c r="AO745" s="194"/>
      <c r="AP745" s="194"/>
      <c r="AQ745" s="194"/>
      <c r="AR745" s="194"/>
      <c r="AS745" s="194"/>
      <c r="AT745" s="194"/>
      <c r="AU745" s="194"/>
      <c r="AV745" s="194"/>
      <c r="AW745" s="194"/>
      <c r="AX745" s="194"/>
      <c r="AY745" s="194"/>
      <c r="AZ745" s="194"/>
    </row>
    <row r="746" spans="1:52" s="36" customFormat="1" ht="18.5" x14ac:dyDescent="0.45">
      <c r="A746" s="86" t="s">
        <v>256</v>
      </c>
      <c r="B746" s="197" t="s">
        <v>256</v>
      </c>
      <c r="C746" s="37"/>
      <c r="D746" s="37"/>
      <c r="E746" s="49" t="str">
        <f>E72</f>
        <v>Boron</v>
      </c>
      <c r="F746" s="50"/>
      <c r="G746" s="205">
        <f>E83</f>
        <v>0</v>
      </c>
      <c r="H746" s="51" t="str">
        <f>F83</f>
        <v>ml per day</v>
      </c>
      <c r="I746" s="51" t="str">
        <f>G83</f>
        <v>for</v>
      </c>
      <c r="J746" s="202">
        <f>H83</f>
        <v>0</v>
      </c>
      <c r="K746" s="51" t="str">
        <f>I83</f>
        <v>day(s)</v>
      </c>
      <c r="L746" s="44"/>
      <c r="M746" s="44"/>
      <c r="N746" s="194"/>
      <c r="O746" s="194"/>
      <c r="P746" s="194"/>
      <c r="Q746" s="194"/>
      <c r="R746" s="194"/>
      <c r="S746" s="194"/>
      <c r="T746" s="194"/>
      <c r="U746" s="194"/>
      <c r="V746" s="194"/>
      <c r="W746" s="194"/>
      <c r="X746" s="194"/>
      <c r="Y746" s="194"/>
      <c r="Z746" s="194"/>
      <c r="AA746" s="194"/>
      <c r="AB746" s="194"/>
      <c r="AC746" s="194"/>
      <c r="AD746" s="194"/>
      <c r="AE746" s="194"/>
      <c r="AF746" s="194"/>
      <c r="AG746" s="194"/>
      <c r="AH746" s="194"/>
      <c r="AI746" s="194"/>
      <c r="AJ746" s="194"/>
      <c r="AK746" s="194"/>
      <c r="AL746" s="194"/>
      <c r="AM746" s="194"/>
      <c r="AN746" s="194"/>
      <c r="AO746" s="194"/>
      <c r="AP746" s="194"/>
      <c r="AQ746" s="194"/>
      <c r="AR746" s="194"/>
      <c r="AS746" s="194"/>
      <c r="AT746" s="194"/>
      <c r="AU746" s="194"/>
      <c r="AV746" s="194"/>
      <c r="AW746" s="194"/>
      <c r="AX746" s="194"/>
      <c r="AY746" s="194"/>
      <c r="AZ746" s="194"/>
    </row>
    <row r="747" spans="1:52" s="36" customFormat="1" ht="18.5" x14ac:dyDescent="0.45">
      <c r="A747" s="86" t="s">
        <v>256</v>
      </c>
      <c r="B747" s="197" t="s">
        <v>256</v>
      </c>
      <c r="C747" s="37"/>
      <c r="D747" s="37"/>
      <c r="E747" s="45" t="str">
        <f>E298</f>
        <v>Fluoride/Flourine</v>
      </c>
      <c r="F747" s="46"/>
      <c r="G747" s="204">
        <f>E310</f>
        <v>0</v>
      </c>
      <c r="H747" s="47" t="str">
        <f>F310</f>
        <v>ml per day</v>
      </c>
      <c r="I747" s="47" t="str">
        <f>G310</f>
        <v>for</v>
      </c>
      <c r="J747" s="201">
        <f>H310</f>
        <v>0</v>
      </c>
      <c r="K747" s="47" t="str">
        <f>I310</f>
        <v>day(s)</v>
      </c>
      <c r="L747" s="44"/>
      <c r="M747" s="44"/>
      <c r="N747" s="194"/>
      <c r="O747" s="194"/>
      <c r="P747" s="194"/>
      <c r="Q747" s="194"/>
      <c r="R747" s="194"/>
      <c r="S747" s="194"/>
      <c r="T747" s="194"/>
      <c r="U747" s="194"/>
      <c r="V747" s="194"/>
      <c r="W747" s="194"/>
      <c r="X747" s="194"/>
      <c r="Y747" s="194"/>
      <c r="Z747" s="194"/>
      <c r="AA747" s="194"/>
      <c r="AB747" s="194"/>
      <c r="AC747" s="194"/>
      <c r="AD747" s="194"/>
      <c r="AE747" s="194"/>
      <c r="AF747" s="194"/>
      <c r="AG747" s="194"/>
      <c r="AH747" s="194"/>
      <c r="AI747" s="194"/>
      <c r="AJ747" s="194"/>
      <c r="AK747" s="194"/>
      <c r="AL747" s="194"/>
      <c r="AM747" s="194"/>
      <c r="AN747" s="194"/>
      <c r="AO747" s="194"/>
      <c r="AP747" s="194"/>
      <c r="AQ747" s="194"/>
      <c r="AR747" s="194"/>
      <c r="AS747" s="194"/>
      <c r="AT747" s="194"/>
      <c r="AU747" s="194"/>
      <c r="AV747" s="194"/>
      <c r="AW747" s="194"/>
      <c r="AX747" s="194"/>
      <c r="AY747" s="194"/>
      <c r="AZ747" s="194"/>
    </row>
    <row r="748" spans="1:52" s="36" customFormat="1" ht="18.5" x14ac:dyDescent="0.45">
      <c r="A748" s="86" t="s">
        <v>256</v>
      </c>
      <c r="B748" s="197" t="s">
        <v>256</v>
      </c>
      <c r="C748" s="37"/>
      <c r="D748" s="37"/>
      <c r="E748" s="49" t="str">
        <f>E451</f>
        <v>Rubidium</v>
      </c>
      <c r="F748" s="50"/>
      <c r="G748" s="206">
        <f>E462</f>
        <v>0</v>
      </c>
      <c r="H748" s="62" t="str">
        <f>F462</f>
        <v>ml per day</v>
      </c>
      <c r="I748" s="62" t="str">
        <f>G462</f>
        <v>for</v>
      </c>
      <c r="J748" s="203">
        <f>H462</f>
        <v>0</v>
      </c>
      <c r="K748" s="62" t="str">
        <f>I462</f>
        <v>day(s)</v>
      </c>
      <c r="L748" s="64"/>
      <c r="M748" s="44"/>
      <c r="N748" s="194"/>
      <c r="O748" s="194"/>
      <c r="P748" s="194"/>
      <c r="Q748" s="194"/>
      <c r="R748" s="194"/>
      <c r="S748" s="194"/>
      <c r="T748" s="194"/>
      <c r="U748" s="194"/>
      <c r="V748" s="194"/>
      <c r="W748" s="194"/>
      <c r="X748" s="194"/>
      <c r="Y748" s="194"/>
      <c r="Z748" s="194"/>
      <c r="AA748" s="194"/>
      <c r="AB748" s="194"/>
      <c r="AC748" s="194"/>
      <c r="AD748" s="194"/>
      <c r="AE748" s="194"/>
      <c r="AF748" s="194"/>
      <c r="AG748" s="194"/>
      <c r="AH748" s="194"/>
      <c r="AI748" s="194"/>
      <c r="AJ748" s="194"/>
      <c r="AK748" s="194"/>
      <c r="AL748" s="194"/>
      <c r="AM748" s="194"/>
      <c r="AN748" s="194"/>
      <c r="AO748" s="194"/>
      <c r="AP748" s="194"/>
      <c r="AQ748" s="194"/>
      <c r="AR748" s="194"/>
      <c r="AS748" s="194"/>
      <c r="AT748" s="194"/>
      <c r="AU748" s="194"/>
      <c r="AV748" s="194"/>
      <c r="AW748" s="194"/>
      <c r="AX748" s="194"/>
      <c r="AY748" s="194"/>
      <c r="AZ748" s="194"/>
    </row>
    <row r="749" spans="1:52" s="36" customFormat="1" ht="18" customHeight="1" x14ac:dyDescent="0.45">
      <c r="A749" s="86" t="s">
        <v>256</v>
      </c>
      <c r="B749" s="197" t="s">
        <v>256</v>
      </c>
      <c r="C749" s="37"/>
      <c r="D749" s="37"/>
      <c r="E749" s="53" t="str">
        <f>E318</f>
        <v>Iodine</v>
      </c>
      <c r="F749" s="54"/>
      <c r="G749" s="223" t="str">
        <f>E328</f>
        <v>Verify Data Entry</v>
      </c>
      <c r="H749" s="223"/>
      <c r="I749" s="223"/>
      <c r="J749" s="223"/>
      <c r="K749" s="223"/>
      <c r="L749" s="61"/>
      <c r="M749" s="44"/>
      <c r="N749" s="194"/>
      <c r="O749" s="194"/>
      <c r="P749" s="194"/>
      <c r="Q749" s="194"/>
      <c r="R749" s="194"/>
      <c r="S749" s="194"/>
      <c r="T749" s="194"/>
      <c r="U749" s="194"/>
      <c r="V749" s="194"/>
      <c r="W749" s="194"/>
      <c r="X749" s="194"/>
      <c r="Y749" s="194"/>
      <c r="Z749" s="194"/>
      <c r="AA749" s="194"/>
      <c r="AB749" s="194"/>
      <c r="AC749" s="194"/>
      <c r="AD749" s="194"/>
      <c r="AE749" s="194"/>
      <c r="AF749" s="194"/>
      <c r="AG749" s="194"/>
      <c r="AH749" s="194"/>
      <c r="AI749" s="194"/>
      <c r="AJ749" s="194"/>
      <c r="AK749" s="194"/>
      <c r="AL749" s="194"/>
      <c r="AM749" s="194"/>
      <c r="AN749" s="194"/>
      <c r="AO749" s="194"/>
      <c r="AP749" s="194"/>
      <c r="AQ749" s="194"/>
      <c r="AR749" s="194"/>
      <c r="AS749" s="194"/>
      <c r="AT749" s="194"/>
      <c r="AU749" s="194"/>
      <c r="AV749" s="194"/>
      <c r="AW749" s="194"/>
      <c r="AX749" s="194"/>
      <c r="AY749" s="194"/>
      <c r="AZ749" s="194"/>
    </row>
    <row r="750" spans="1:52" s="36" customFormat="1" ht="18.5" x14ac:dyDescent="0.45">
      <c r="A750" s="86" t="s">
        <v>256</v>
      </c>
      <c r="B750" s="197" t="s">
        <v>256</v>
      </c>
      <c r="C750" s="37"/>
      <c r="D750" s="37"/>
      <c r="E750" s="57"/>
      <c r="F750" s="43"/>
      <c r="G750" s="224"/>
      <c r="H750" s="224"/>
      <c r="I750" s="224"/>
      <c r="J750" s="224"/>
      <c r="K750" s="224"/>
      <c r="L750" s="61"/>
      <c r="M750" s="44"/>
      <c r="N750" s="194"/>
      <c r="O750" s="194"/>
      <c r="P750" s="194"/>
      <c r="Q750" s="194"/>
      <c r="R750" s="194"/>
      <c r="S750" s="194"/>
      <c r="T750" s="194"/>
      <c r="U750" s="194"/>
      <c r="V750" s="194"/>
      <c r="W750" s="194"/>
      <c r="X750" s="194"/>
      <c r="Y750" s="194"/>
      <c r="Z750" s="194"/>
      <c r="AA750" s="194"/>
      <c r="AB750" s="194"/>
      <c r="AC750" s="194"/>
      <c r="AD750" s="194"/>
      <c r="AE750" s="194"/>
      <c r="AF750" s="194"/>
      <c r="AG750" s="194"/>
      <c r="AH750" s="194"/>
      <c r="AI750" s="194"/>
      <c r="AJ750" s="194"/>
      <c r="AK750" s="194"/>
      <c r="AL750" s="194"/>
      <c r="AM750" s="194"/>
      <c r="AN750" s="194"/>
      <c r="AO750" s="194"/>
      <c r="AP750" s="194"/>
      <c r="AQ750" s="194"/>
      <c r="AR750" s="194"/>
      <c r="AS750" s="194"/>
      <c r="AT750" s="194"/>
      <c r="AU750" s="194"/>
      <c r="AV750" s="194"/>
      <c r="AW750" s="194"/>
      <c r="AX750" s="194"/>
      <c r="AY750" s="194"/>
      <c r="AZ750" s="194"/>
    </row>
    <row r="751" spans="1:52" s="36" customFormat="1" ht="18.5" x14ac:dyDescent="0.45">
      <c r="A751" s="86" t="s">
        <v>256</v>
      </c>
      <c r="B751" s="197" t="s">
        <v>256</v>
      </c>
      <c r="C751" s="37"/>
      <c r="D751" s="37"/>
      <c r="E751" s="57"/>
      <c r="F751" s="43"/>
      <c r="G751" s="224"/>
      <c r="H751" s="224"/>
      <c r="I751" s="224"/>
      <c r="J751" s="224"/>
      <c r="K751" s="224"/>
      <c r="L751" s="61"/>
      <c r="M751" s="44"/>
      <c r="N751" s="194"/>
      <c r="O751" s="194"/>
      <c r="P751" s="194"/>
      <c r="Q751" s="194"/>
      <c r="R751" s="194"/>
      <c r="S751" s="194"/>
      <c r="T751" s="194"/>
      <c r="U751" s="194"/>
      <c r="V751" s="194"/>
      <c r="W751" s="194"/>
      <c r="X751" s="194"/>
      <c r="Y751" s="194"/>
      <c r="Z751" s="194"/>
      <c r="AA751" s="194"/>
      <c r="AB751" s="194"/>
      <c r="AC751" s="194"/>
      <c r="AD751" s="194"/>
      <c r="AE751" s="194"/>
      <c r="AF751" s="194"/>
      <c r="AG751" s="194"/>
      <c r="AH751" s="194"/>
      <c r="AI751" s="194"/>
      <c r="AJ751" s="194"/>
      <c r="AK751" s="194"/>
      <c r="AL751" s="194"/>
      <c r="AM751" s="194"/>
      <c r="AN751" s="194"/>
      <c r="AO751" s="194"/>
      <c r="AP751" s="194"/>
      <c r="AQ751" s="194"/>
      <c r="AR751" s="194"/>
      <c r="AS751" s="194"/>
      <c r="AT751" s="194"/>
      <c r="AU751" s="194"/>
      <c r="AV751" s="194"/>
      <c r="AW751" s="194"/>
      <c r="AX751" s="194"/>
      <c r="AY751" s="194"/>
      <c r="AZ751" s="194"/>
    </row>
    <row r="752" spans="1:52" s="36" customFormat="1" ht="18.5" x14ac:dyDescent="0.45">
      <c r="A752" s="86" t="s">
        <v>256</v>
      </c>
      <c r="B752" s="197" t="s">
        <v>256</v>
      </c>
      <c r="C752" s="37"/>
      <c r="D752" s="37"/>
      <c r="E752" s="57"/>
      <c r="F752" s="43"/>
      <c r="G752" s="224"/>
      <c r="H752" s="224"/>
      <c r="I752" s="224"/>
      <c r="J752" s="224"/>
      <c r="K752" s="224"/>
      <c r="L752" s="61"/>
      <c r="M752" s="44"/>
      <c r="N752" s="194"/>
      <c r="O752" s="194"/>
      <c r="P752" s="194"/>
      <c r="Q752" s="194"/>
      <c r="R752" s="194"/>
      <c r="S752" s="194"/>
      <c r="T752" s="194"/>
      <c r="U752" s="194"/>
      <c r="V752" s="194"/>
      <c r="W752" s="194"/>
      <c r="X752" s="194"/>
      <c r="Y752" s="194"/>
      <c r="Z752" s="194"/>
      <c r="AA752" s="194"/>
      <c r="AB752" s="194"/>
      <c r="AC752" s="194"/>
      <c r="AD752" s="194"/>
      <c r="AE752" s="194"/>
      <c r="AF752" s="194"/>
      <c r="AG752" s="194"/>
      <c r="AH752" s="194"/>
      <c r="AI752" s="194"/>
      <c r="AJ752" s="194"/>
      <c r="AK752" s="194"/>
      <c r="AL752" s="194"/>
      <c r="AM752" s="194"/>
      <c r="AN752" s="194"/>
      <c r="AO752" s="194"/>
      <c r="AP752" s="194"/>
      <c r="AQ752" s="194"/>
      <c r="AR752" s="194"/>
      <c r="AS752" s="194"/>
      <c r="AT752" s="194"/>
      <c r="AU752" s="194"/>
      <c r="AV752" s="194"/>
      <c r="AW752" s="194"/>
      <c r="AX752" s="194"/>
      <c r="AY752" s="194"/>
      <c r="AZ752" s="194"/>
    </row>
    <row r="753" spans="1:52" s="36" customFormat="1" ht="18.5" x14ac:dyDescent="0.45">
      <c r="A753" s="86" t="s">
        <v>256</v>
      </c>
      <c r="B753" s="197" t="s">
        <v>256</v>
      </c>
      <c r="C753" s="37"/>
      <c r="D753" s="37"/>
      <c r="E753" s="57"/>
      <c r="F753" s="43"/>
      <c r="G753" s="224"/>
      <c r="H753" s="224"/>
      <c r="I753" s="224"/>
      <c r="J753" s="224"/>
      <c r="K753" s="224"/>
      <c r="L753" s="61"/>
      <c r="M753" s="44"/>
      <c r="N753" s="194"/>
      <c r="O753" s="194"/>
      <c r="P753" s="194"/>
      <c r="Q753" s="194"/>
      <c r="R753" s="194"/>
      <c r="S753" s="194"/>
      <c r="T753" s="194"/>
      <c r="U753" s="194"/>
      <c r="V753" s="194"/>
      <c r="W753" s="194"/>
      <c r="X753" s="194"/>
      <c r="Y753" s="194"/>
      <c r="Z753" s="194"/>
      <c r="AA753" s="194"/>
      <c r="AB753" s="194"/>
      <c r="AC753" s="194"/>
      <c r="AD753" s="194"/>
      <c r="AE753" s="194"/>
      <c r="AF753" s="194"/>
      <c r="AG753" s="194"/>
      <c r="AH753" s="194"/>
      <c r="AI753" s="194"/>
      <c r="AJ753" s="194"/>
      <c r="AK753" s="194"/>
      <c r="AL753" s="194"/>
      <c r="AM753" s="194"/>
      <c r="AN753" s="194"/>
      <c r="AO753" s="194"/>
      <c r="AP753" s="194"/>
      <c r="AQ753" s="194"/>
      <c r="AR753" s="194"/>
      <c r="AS753" s="194"/>
      <c r="AT753" s="194"/>
      <c r="AU753" s="194"/>
      <c r="AV753" s="194"/>
      <c r="AW753" s="194"/>
      <c r="AX753" s="194"/>
      <c r="AY753" s="194"/>
      <c r="AZ753" s="194"/>
    </row>
    <row r="754" spans="1:52" s="36" customFormat="1" ht="18.5" x14ac:dyDescent="0.45">
      <c r="A754" s="86" t="s">
        <v>256</v>
      </c>
      <c r="B754" s="197" t="s">
        <v>256</v>
      </c>
      <c r="C754" s="37"/>
      <c r="D754" s="37"/>
      <c r="E754" s="57"/>
      <c r="F754" s="43"/>
      <c r="G754" s="224"/>
      <c r="H754" s="224"/>
      <c r="I754" s="224"/>
      <c r="J754" s="224"/>
      <c r="K754" s="224"/>
      <c r="L754" s="61"/>
      <c r="M754" s="44"/>
      <c r="N754" s="194"/>
      <c r="O754" s="194"/>
      <c r="P754" s="194"/>
      <c r="Q754" s="194"/>
      <c r="R754" s="194"/>
      <c r="S754" s="194"/>
      <c r="T754" s="194"/>
      <c r="U754" s="194"/>
      <c r="V754" s="194"/>
      <c r="W754" s="194"/>
      <c r="X754" s="194"/>
      <c r="Y754" s="194"/>
      <c r="Z754" s="194"/>
      <c r="AA754" s="194"/>
      <c r="AB754" s="194"/>
      <c r="AC754" s="194"/>
      <c r="AD754" s="194"/>
      <c r="AE754" s="194"/>
      <c r="AF754" s="194"/>
      <c r="AG754" s="194"/>
      <c r="AH754" s="194"/>
      <c r="AI754" s="194"/>
      <c r="AJ754" s="194"/>
      <c r="AK754" s="194"/>
      <c r="AL754" s="194"/>
      <c r="AM754" s="194"/>
      <c r="AN754" s="194"/>
      <c r="AO754" s="194"/>
      <c r="AP754" s="194"/>
      <c r="AQ754" s="194"/>
      <c r="AR754" s="194"/>
      <c r="AS754" s="194"/>
      <c r="AT754" s="194"/>
      <c r="AU754" s="194"/>
      <c r="AV754" s="194"/>
      <c r="AW754" s="194"/>
      <c r="AX754" s="194"/>
      <c r="AY754" s="194"/>
      <c r="AZ754" s="194"/>
    </row>
    <row r="755" spans="1:52" s="36" customFormat="1" ht="18.5" x14ac:dyDescent="0.45">
      <c r="A755" s="86" t="s">
        <v>256</v>
      </c>
      <c r="B755" s="197" t="s">
        <v>256</v>
      </c>
      <c r="C755" s="37"/>
      <c r="D755" s="37"/>
      <c r="E755" s="57"/>
      <c r="F755" s="43"/>
      <c r="G755" s="224"/>
      <c r="H755" s="224"/>
      <c r="I755" s="224"/>
      <c r="J755" s="224"/>
      <c r="K755" s="224"/>
      <c r="L755" s="61"/>
      <c r="M755" s="44"/>
      <c r="N755" s="194"/>
      <c r="O755" s="194"/>
      <c r="P755" s="194"/>
      <c r="Q755" s="194"/>
      <c r="R755" s="194"/>
      <c r="S755" s="194"/>
      <c r="T755" s="194"/>
      <c r="U755" s="194"/>
      <c r="V755" s="194"/>
      <c r="W755" s="194"/>
      <c r="X755" s="194"/>
      <c r="Y755" s="194"/>
      <c r="Z755" s="194"/>
      <c r="AA755" s="194"/>
      <c r="AB755" s="194"/>
      <c r="AC755" s="194"/>
      <c r="AD755" s="194"/>
      <c r="AE755" s="194"/>
      <c r="AF755" s="194"/>
      <c r="AG755" s="194"/>
      <c r="AH755" s="194"/>
      <c r="AI755" s="194"/>
      <c r="AJ755" s="194"/>
      <c r="AK755" s="194"/>
      <c r="AL755" s="194"/>
      <c r="AM755" s="194"/>
      <c r="AN755" s="194"/>
      <c r="AO755" s="194"/>
      <c r="AP755" s="194"/>
      <c r="AQ755" s="194"/>
      <c r="AR755" s="194"/>
      <c r="AS755" s="194"/>
      <c r="AT755" s="194"/>
      <c r="AU755" s="194"/>
      <c r="AV755" s="194"/>
      <c r="AW755" s="194"/>
      <c r="AX755" s="194"/>
      <c r="AY755" s="194"/>
      <c r="AZ755" s="194"/>
    </row>
    <row r="756" spans="1:52" s="36" customFormat="1" ht="18.5" x14ac:dyDescent="0.45">
      <c r="A756" s="86" t="s">
        <v>256</v>
      </c>
      <c r="B756" s="197" t="s">
        <v>256</v>
      </c>
      <c r="C756" s="37"/>
      <c r="D756" s="37"/>
      <c r="E756" s="45"/>
      <c r="F756" s="46"/>
      <c r="G756" s="225"/>
      <c r="H756" s="225"/>
      <c r="I756" s="225"/>
      <c r="J756" s="225"/>
      <c r="K756" s="225"/>
      <c r="L756" s="61"/>
      <c r="M756" s="44"/>
      <c r="N756" s="194"/>
      <c r="O756" s="194"/>
      <c r="P756" s="194"/>
      <c r="Q756" s="194"/>
      <c r="R756" s="194"/>
      <c r="S756" s="194"/>
      <c r="T756" s="194"/>
      <c r="U756" s="194"/>
      <c r="V756" s="194"/>
      <c r="W756" s="194"/>
      <c r="X756" s="194"/>
      <c r="Y756" s="194"/>
      <c r="Z756" s="194"/>
      <c r="AA756" s="194"/>
      <c r="AB756" s="194"/>
      <c r="AC756" s="194"/>
      <c r="AD756" s="194"/>
      <c r="AE756" s="194"/>
      <c r="AF756" s="194"/>
      <c r="AG756" s="194"/>
      <c r="AH756" s="194"/>
      <c r="AI756" s="194"/>
      <c r="AJ756" s="194"/>
      <c r="AK756" s="194"/>
      <c r="AL756" s="194"/>
      <c r="AM756" s="194"/>
      <c r="AN756" s="194"/>
      <c r="AO756" s="194"/>
      <c r="AP756" s="194"/>
      <c r="AQ756" s="194"/>
      <c r="AR756" s="194"/>
      <c r="AS756" s="194"/>
      <c r="AT756" s="194"/>
      <c r="AU756" s="194"/>
      <c r="AV756" s="194"/>
      <c r="AW756" s="194"/>
      <c r="AX756" s="194"/>
      <c r="AY756" s="194"/>
      <c r="AZ756" s="194"/>
    </row>
    <row r="757" spans="1:52" s="36" customFormat="1" ht="18.5" x14ac:dyDescent="0.45">
      <c r="A757" s="86" t="s">
        <v>256</v>
      </c>
      <c r="B757" s="197" t="s">
        <v>256</v>
      </c>
      <c r="C757" s="37"/>
      <c r="D757" s="37"/>
      <c r="E757" s="49" t="str">
        <f>E185</f>
        <v>Barium</v>
      </c>
      <c r="F757" s="50"/>
      <c r="G757" s="206">
        <f>E197</f>
        <v>0</v>
      </c>
      <c r="H757" s="62" t="str">
        <f>F197</f>
        <v>ml per day</v>
      </c>
      <c r="I757" s="62" t="str">
        <f>G197</f>
        <v>for</v>
      </c>
      <c r="J757" s="203">
        <f>H197</f>
        <v>0</v>
      </c>
      <c r="K757" s="62" t="str">
        <f>I197</f>
        <v>day(s)</v>
      </c>
      <c r="L757" s="64"/>
      <c r="M757" s="44"/>
      <c r="N757" s="194"/>
      <c r="O757" s="194"/>
      <c r="P757" s="194"/>
      <c r="Q757" s="194"/>
      <c r="R757" s="194"/>
      <c r="S757" s="194"/>
      <c r="T757" s="194"/>
      <c r="U757" s="194"/>
      <c r="V757" s="194"/>
      <c r="W757" s="194"/>
      <c r="X757" s="194"/>
      <c r="Y757" s="194"/>
      <c r="Z757" s="194"/>
      <c r="AA757" s="194"/>
      <c r="AB757" s="194"/>
      <c r="AC757" s="194"/>
      <c r="AD757" s="194"/>
      <c r="AE757" s="194"/>
      <c r="AF757" s="194"/>
      <c r="AG757" s="194"/>
      <c r="AH757" s="194"/>
      <c r="AI757" s="194"/>
      <c r="AJ757" s="194"/>
      <c r="AK757" s="194"/>
      <c r="AL757" s="194"/>
      <c r="AM757" s="194"/>
      <c r="AN757" s="194"/>
      <c r="AO757" s="194"/>
      <c r="AP757" s="194"/>
      <c r="AQ757" s="194"/>
      <c r="AR757" s="194"/>
      <c r="AS757" s="194"/>
      <c r="AT757" s="194"/>
      <c r="AU757" s="194"/>
      <c r="AV757" s="194"/>
      <c r="AW757" s="194"/>
      <c r="AX757" s="194"/>
      <c r="AY757" s="194"/>
      <c r="AZ757" s="194"/>
    </row>
    <row r="758" spans="1:52" s="36" customFormat="1" ht="18.5" x14ac:dyDescent="0.45">
      <c r="A758" s="86" t="s">
        <v>256</v>
      </c>
      <c r="B758" s="197" t="s">
        <v>256</v>
      </c>
      <c r="C758" s="37"/>
      <c r="D758" s="37"/>
      <c r="E758" s="49" t="str">
        <f>E412</f>
        <v>Molybdenum</v>
      </c>
      <c r="F758" s="50"/>
      <c r="G758" s="206">
        <f>E423</f>
        <v>0</v>
      </c>
      <c r="H758" s="62" t="str">
        <f>F423</f>
        <v>ml per day</v>
      </c>
      <c r="I758" s="62" t="str">
        <f>G423</f>
        <v>for</v>
      </c>
      <c r="J758" s="203">
        <f>H423</f>
        <v>0</v>
      </c>
      <c r="K758" s="62" t="str">
        <f>I423</f>
        <v>day(s)</v>
      </c>
      <c r="L758" s="64"/>
      <c r="M758" s="44"/>
      <c r="N758" s="194"/>
      <c r="O758" s="194"/>
      <c r="P758" s="194"/>
      <c r="Q758" s="194"/>
      <c r="R758" s="194"/>
      <c r="S758" s="194"/>
      <c r="T758" s="194"/>
      <c r="U758" s="194"/>
      <c r="V758" s="194"/>
      <c r="W758" s="194"/>
      <c r="X758" s="194"/>
      <c r="Y758" s="194"/>
      <c r="Z758" s="194"/>
      <c r="AA758" s="194"/>
      <c r="AB758" s="194"/>
      <c r="AC758" s="194"/>
      <c r="AD758" s="194"/>
      <c r="AE758" s="194"/>
      <c r="AF758" s="194"/>
      <c r="AG758" s="194"/>
      <c r="AH758" s="194"/>
      <c r="AI758" s="194"/>
      <c r="AJ758" s="194"/>
      <c r="AK758" s="194"/>
      <c r="AL758" s="194"/>
      <c r="AM758" s="194"/>
      <c r="AN758" s="194"/>
      <c r="AO758" s="194"/>
      <c r="AP758" s="194"/>
      <c r="AQ758" s="194"/>
      <c r="AR758" s="194"/>
      <c r="AS758" s="194"/>
      <c r="AT758" s="194"/>
      <c r="AU758" s="194"/>
      <c r="AV758" s="194"/>
      <c r="AW758" s="194"/>
      <c r="AX758" s="194"/>
      <c r="AY758" s="194"/>
      <c r="AZ758" s="194"/>
    </row>
    <row r="759" spans="1:52" s="36" customFormat="1" ht="18.5" x14ac:dyDescent="0.45">
      <c r="A759" s="86" t="s">
        <v>256</v>
      </c>
      <c r="B759" s="197" t="s">
        <v>256</v>
      </c>
      <c r="C759" s="37"/>
      <c r="D759" s="37"/>
      <c r="E759" s="49" t="str">
        <f>E431</f>
        <v>Nickel</v>
      </c>
      <c r="F759" s="50"/>
      <c r="G759" s="206">
        <f>E443</f>
        <v>0</v>
      </c>
      <c r="H759" s="62" t="str">
        <f>F443</f>
        <v>ml per day</v>
      </c>
      <c r="I759" s="62" t="str">
        <f>G443</f>
        <v>for</v>
      </c>
      <c r="J759" s="203">
        <f>H443</f>
        <v>0</v>
      </c>
      <c r="K759" s="62" t="str">
        <f>I443</f>
        <v>day(s)</v>
      </c>
      <c r="L759" s="64"/>
      <c r="M759" s="44"/>
      <c r="N759" s="194"/>
      <c r="O759" s="194"/>
      <c r="P759" s="194"/>
      <c r="Q759" s="194"/>
      <c r="R759" s="194"/>
      <c r="S759" s="194"/>
      <c r="T759" s="194"/>
      <c r="U759" s="194"/>
      <c r="V759" s="194"/>
      <c r="W759" s="194"/>
      <c r="X759" s="194"/>
      <c r="Y759" s="194"/>
      <c r="Z759" s="194"/>
      <c r="AA759" s="194"/>
      <c r="AB759" s="194"/>
      <c r="AC759" s="194"/>
      <c r="AD759" s="194"/>
      <c r="AE759" s="194"/>
      <c r="AF759" s="194"/>
      <c r="AG759" s="194"/>
      <c r="AH759" s="194"/>
      <c r="AI759" s="194"/>
      <c r="AJ759" s="194"/>
      <c r="AK759" s="194"/>
      <c r="AL759" s="194"/>
      <c r="AM759" s="194"/>
      <c r="AN759" s="194"/>
      <c r="AO759" s="194"/>
      <c r="AP759" s="194"/>
      <c r="AQ759" s="194"/>
      <c r="AR759" s="194"/>
      <c r="AS759" s="194"/>
      <c r="AT759" s="194"/>
      <c r="AU759" s="194"/>
      <c r="AV759" s="194"/>
      <c r="AW759" s="194"/>
      <c r="AX759" s="194"/>
      <c r="AY759" s="194"/>
      <c r="AZ759" s="194"/>
    </row>
    <row r="760" spans="1:52" s="36" customFormat="1" ht="18.5" x14ac:dyDescent="0.45">
      <c r="A760" s="86" t="s">
        <v>256</v>
      </c>
      <c r="B760" s="197" t="s">
        <v>256</v>
      </c>
      <c r="C760" s="37"/>
      <c r="D760" s="37"/>
      <c r="E760" s="53" t="str">
        <f>E381</f>
        <v>Manganese</v>
      </c>
      <c r="F760" s="54"/>
      <c r="G760" s="207">
        <f>E392</f>
        <v>0</v>
      </c>
      <c r="H760" s="66" t="str">
        <f>F392</f>
        <v>ml per day</v>
      </c>
      <c r="I760" s="66"/>
      <c r="J760" s="67" t="s">
        <v>212</v>
      </c>
      <c r="K760" s="65"/>
      <c r="L760" s="64"/>
      <c r="M760" s="44"/>
      <c r="N760" s="194"/>
      <c r="O760" s="194"/>
      <c r="P760" s="194"/>
      <c r="Q760" s="194"/>
      <c r="R760" s="194"/>
      <c r="S760" s="194"/>
      <c r="T760" s="194"/>
      <c r="U760" s="194"/>
      <c r="V760" s="194"/>
      <c r="W760" s="194"/>
      <c r="X760" s="194"/>
      <c r="Y760" s="194"/>
      <c r="Z760" s="194"/>
      <c r="AA760" s="194"/>
      <c r="AB760" s="194"/>
      <c r="AC760" s="194"/>
      <c r="AD760" s="194"/>
      <c r="AE760" s="194"/>
      <c r="AF760" s="194"/>
      <c r="AG760" s="194"/>
      <c r="AH760" s="194"/>
      <c r="AI760" s="194"/>
      <c r="AJ760" s="194"/>
      <c r="AK760" s="194"/>
      <c r="AL760" s="194"/>
      <c r="AM760" s="194"/>
      <c r="AN760" s="194"/>
      <c r="AO760" s="194"/>
      <c r="AP760" s="194"/>
      <c r="AQ760" s="194"/>
      <c r="AR760" s="194"/>
      <c r="AS760" s="194"/>
      <c r="AT760" s="194"/>
      <c r="AU760" s="194"/>
      <c r="AV760" s="194"/>
      <c r="AW760" s="194"/>
      <c r="AX760" s="194"/>
      <c r="AY760" s="194"/>
      <c r="AZ760" s="194"/>
    </row>
    <row r="761" spans="1:52" s="36" customFormat="1" ht="18.5" x14ac:dyDescent="0.45">
      <c r="A761" s="86" t="s">
        <v>256</v>
      </c>
      <c r="B761" s="197" t="s">
        <v>256</v>
      </c>
      <c r="C761" s="37"/>
      <c r="D761" s="37"/>
      <c r="E761" s="68"/>
      <c r="F761" s="46"/>
      <c r="G761" s="208">
        <f>E399</f>
        <v>0</v>
      </c>
      <c r="H761" s="70" t="str">
        <f>F399</f>
        <v>ml per day</v>
      </c>
      <c r="I761" s="70"/>
      <c r="J761" s="71" t="s">
        <v>216</v>
      </c>
      <c r="K761" s="69"/>
      <c r="L761" s="64"/>
      <c r="M761" s="44"/>
      <c r="N761" s="194"/>
      <c r="O761" s="194"/>
      <c r="P761" s="194"/>
      <c r="Q761" s="194"/>
      <c r="R761" s="194"/>
      <c r="S761" s="194"/>
      <c r="T761" s="194"/>
      <c r="U761" s="194"/>
      <c r="V761" s="194"/>
      <c r="W761" s="194"/>
      <c r="X761" s="194"/>
      <c r="Y761" s="194"/>
      <c r="Z761" s="194"/>
      <c r="AA761" s="194"/>
      <c r="AB761" s="194"/>
      <c r="AC761" s="194"/>
      <c r="AD761" s="194"/>
      <c r="AE761" s="194"/>
      <c r="AF761" s="194"/>
      <c r="AG761" s="194"/>
      <c r="AH761" s="194"/>
      <c r="AI761" s="194"/>
      <c r="AJ761" s="194"/>
      <c r="AK761" s="194"/>
      <c r="AL761" s="194"/>
      <c r="AM761" s="194"/>
      <c r="AN761" s="194"/>
      <c r="AO761" s="194"/>
      <c r="AP761" s="194"/>
      <c r="AQ761" s="194"/>
      <c r="AR761" s="194"/>
      <c r="AS761" s="194"/>
      <c r="AT761" s="194"/>
      <c r="AU761" s="194"/>
      <c r="AV761" s="194"/>
      <c r="AW761" s="194"/>
      <c r="AX761" s="194"/>
      <c r="AY761" s="194"/>
      <c r="AZ761" s="194"/>
    </row>
    <row r="762" spans="1:52" s="36" customFormat="1" ht="18.5" x14ac:dyDescent="0.45">
      <c r="A762" s="86" t="s">
        <v>256</v>
      </c>
      <c r="B762" s="197" t="s">
        <v>256</v>
      </c>
      <c r="C762" s="37"/>
      <c r="D762" s="37"/>
      <c r="E762" s="53" t="str">
        <f>E205</f>
        <v>Chromium/Chrome</v>
      </c>
      <c r="F762" s="54"/>
      <c r="G762" s="207">
        <f>E216</f>
        <v>0</v>
      </c>
      <c r="H762" s="66" t="str">
        <f>F216</f>
        <v>ml per day</v>
      </c>
      <c r="I762" s="66"/>
      <c r="J762" s="67" t="s">
        <v>213</v>
      </c>
      <c r="K762" s="65"/>
      <c r="L762" s="64"/>
      <c r="M762" s="44"/>
      <c r="N762" s="194"/>
      <c r="O762" s="194"/>
      <c r="P762" s="194"/>
      <c r="Q762" s="194"/>
      <c r="R762" s="194"/>
      <c r="S762" s="194"/>
      <c r="T762" s="194"/>
      <c r="U762" s="194"/>
      <c r="V762" s="194"/>
      <c r="W762" s="194"/>
      <c r="X762" s="194"/>
      <c r="Y762" s="194"/>
      <c r="Z762" s="194"/>
      <c r="AA762" s="194"/>
      <c r="AB762" s="194"/>
      <c r="AC762" s="194"/>
      <c r="AD762" s="194"/>
      <c r="AE762" s="194"/>
      <c r="AF762" s="194"/>
      <c r="AG762" s="194"/>
      <c r="AH762" s="194"/>
      <c r="AI762" s="194"/>
      <c r="AJ762" s="194"/>
      <c r="AK762" s="194"/>
      <c r="AL762" s="194"/>
      <c r="AM762" s="194"/>
      <c r="AN762" s="194"/>
      <c r="AO762" s="194"/>
      <c r="AP762" s="194"/>
      <c r="AQ762" s="194"/>
      <c r="AR762" s="194"/>
      <c r="AS762" s="194"/>
      <c r="AT762" s="194"/>
      <c r="AU762" s="194"/>
      <c r="AV762" s="194"/>
      <c r="AW762" s="194"/>
      <c r="AX762" s="194"/>
      <c r="AY762" s="194"/>
      <c r="AZ762" s="194"/>
    </row>
    <row r="763" spans="1:52" s="36" customFormat="1" ht="18.5" x14ac:dyDescent="0.45">
      <c r="A763" s="86" t="s">
        <v>256</v>
      </c>
      <c r="B763" s="197" t="s">
        <v>256</v>
      </c>
      <c r="C763" s="37"/>
      <c r="D763" s="37"/>
      <c r="E763" s="45"/>
      <c r="F763" s="46"/>
      <c r="G763" s="208">
        <f>E223</f>
        <v>0</v>
      </c>
      <c r="H763" s="70" t="str">
        <f>F223</f>
        <v>ml per day</v>
      </c>
      <c r="I763" s="70"/>
      <c r="J763" s="71" t="s">
        <v>217</v>
      </c>
      <c r="K763" s="69"/>
      <c r="L763" s="64"/>
      <c r="M763" s="44"/>
      <c r="N763" s="194"/>
      <c r="O763" s="194"/>
      <c r="P763" s="194"/>
      <c r="Q763" s="194"/>
      <c r="R763" s="194"/>
      <c r="S763" s="194"/>
      <c r="T763" s="194"/>
      <c r="U763" s="194"/>
      <c r="V763" s="194"/>
      <c r="W763" s="194"/>
      <c r="X763" s="194"/>
      <c r="Y763" s="194"/>
      <c r="Z763" s="194"/>
      <c r="AA763" s="194"/>
      <c r="AB763" s="194"/>
      <c r="AC763" s="194"/>
      <c r="AD763" s="194"/>
      <c r="AE763" s="194"/>
      <c r="AF763" s="194"/>
      <c r="AG763" s="194"/>
      <c r="AH763" s="194"/>
      <c r="AI763" s="194"/>
      <c r="AJ763" s="194"/>
      <c r="AK763" s="194"/>
      <c r="AL763" s="194"/>
      <c r="AM763" s="194"/>
      <c r="AN763" s="194"/>
      <c r="AO763" s="194"/>
      <c r="AP763" s="194"/>
      <c r="AQ763" s="194"/>
      <c r="AR763" s="194"/>
      <c r="AS763" s="194"/>
      <c r="AT763" s="194"/>
      <c r="AU763" s="194"/>
      <c r="AV763" s="194"/>
      <c r="AW763" s="194"/>
      <c r="AX763" s="194"/>
      <c r="AY763" s="194"/>
      <c r="AZ763" s="194"/>
    </row>
    <row r="764" spans="1:52" s="36" customFormat="1" ht="18.5" x14ac:dyDescent="0.45">
      <c r="A764" s="86" t="s">
        <v>256</v>
      </c>
      <c r="B764" s="197" t="s">
        <v>256</v>
      </c>
      <c r="C764" s="37"/>
      <c r="D764" s="37"/>
      <c r="E764" s="53" t="str">
        <f>E236</f>
        <v>Cobalt</v>
      </c>
      <c r="F764" s="54"/>
      <c r="G764" s="207">
        <f>E247</f>
        <v>0</v>
      </c>
      <c r="H764" s="66" t="str">
        <f>F247</f>
        <v>ml per day</v>
      </c>
      <c r="I764" s="66"/>
      <c r="J764" s="67" t="s">
        <v>214</v>
      </c>
      <c r="K764" s="65"/>
      <c r="L764" s="64"/>
      <c r="M764" s="44"/>
      <c r="N764" s="194"/>
      <c r="O764" s="194"/>
      <c r="P764" s="194"/>
      <c r="Q764" s="194"/>
      <c r="R764" s="194"/>
      <c r="S764" s="194"/>
      <c r="T764" s="194"/>
      <c r="U764" s="194"/>
      <c r="V764" s="194"/>
      <c r="W764" s="194"/>
      <c r="X764" s="194"/>
      <c r="Y764" s="194"/>
      <c r="Z764" s="194"/>
      <c r="AA764" s="194"/>
      <c r="AB764" s="194"/>
      <c r="AC764" s="194"/>
      <c r="AD764" s="194"/>
      <c r="AE764" s="194"/>
      <c r="AF764" s="194"/>
      <c r="AG764" s="194"/>
      <c r="AH764" s="194"/>
      <c r="AI764" s="194"/>
      <c r="AJ764" s="194"/>
      <c r="AK764" s="194"/>
      <c r="AL764" s="194"/>
      <c r="AM764" s="194"/>
      <c r="AN764" s="194"/>
      <c r="AO764" s="194"/>
      <c r="AP764" s="194"/>
      <c r="AQ764" s="194"/>
      <c r="AR764" s="194"/>
      <c r="AS764" s="194"/>
      <c r="AT764" s="194"/>
      <c r="AU764" s="194"/>
      <c r="AV764" s="194"/>
      <c r="AW764" s="194"/>
      <c r="AX764" s="194"/>
      <c r="AY764" s="194"/>
      <c r="AZ764" s="194"/>
    </row>
    <row r="765" spans="1:52" s="36" customFormat="1" ht="18.5" x14ac:dyDescent="0.45">
      <c r="A765" s="86" t="s">
        <v>256</v>
      </c>
      <c r="B765" s="197" t="s">
        <v>256</v>
      </c>
      <c r="C765" s="37"/>
      <c r="D765" s="37"/>
      <c r="E765" s="45"/>
      <c r="F765" s="46"/>
      <c r="G765" s="208">
        <f>E254</f>
        <v>0</v>
      </c>
      <c r="H765" s="70" t="str">
        <f>F254</f>
        <v>ml per day</v>
      </c>
      <c r="I765" s="70"/>
      <c r="J765" s="71" t="s">
        <v>218</v>
      </c>
      <c r="K765" s="69"/>
      <c r="L765" s="64"/>
      <c r="M765" s="4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4"/>
      <c r="AM765" s="194"/>
      <c r="AN765" s="194"/>
      <c r="AO765" s="194"/>
      <c r="AP765" s="194"/>
      <c r="AQ765" s="194"/>
      <c r="AR765" s="194"/>
      <c r="AS765" s="194"/>
      <c r="AT765" s="194"/>
      <c r="AU765" s="194"/>
      <c r="AV765" s="194"/>
      <c r="AW765" s="194"/>
      <c r="AX765" s="194"/>
      <c r="AY765" s="194"/>
      <c r="AZ765" s="194"/>
    </row>
    <row r="766" spans="1:52" s="36" customFormat="1" ht="18.5" x14ac:dyDescent="0.45">
      <c r="A766" s="86" t="s">
        <v>256</v>
      </c>
      <c r="B766" s="197" t="s">
        <v>256</v>
      </c>
      <c r="C766" s="37"/>
      <c r="D766" s="37"/>
      <c r="E766" s="53" t="str">
        <f>E267</f>
        <v>Iron</v>
      </c>
      <c r="F766" s="54"/>
      <c r="G766" s="207">
        <f>E278</f>
        <v>0</v>
      </c>
      <c r="H766" s="66" t="str">
        <f>F278</f>
        <v>ml per day</v>
      </c>
      <c r="I766" s="66"/>
      <c r="J766" s="67" t="s">
        <v>215</v>
      </c>
      <c r="K766" s="65"/>
      <c r="L766" s="64"/>
      <c r="M766" s="44"/>
      <c r="N766" s="194"/>
      <c r="O766" s="194"/>
      <c r="P766" s="194"/>
      <c r="Q766" s="194"/>
      <c r="R766" s="194"/>
      <c r="S766" s="194"/>
      <c r="T766" s="194"/>
      <c r="U766" s="194"/>
      <c r="V766" s="194"/>
      <c r="W766" s="194"/>
      <c r="X766" s="194"/>
      <c r="Y766" s="194"/>
      <c r="Z766" s="194"/>
      <c r="AA766" s="194"/>
      <c r="AB766" s="194"/>
      <c r="AC766" s="194"/>
      <c r="AD766" s="194"/>
      <c r="AE766" s="194"/>
      <c r="AF766" s="194"/>
      <c r="AG766" s="194"/>
      <c r="AH766" s="194"/>
      <c r="AI766" s="194"/>
      <c r="AJ766" s="194"/>
      <c r="AK766" s="194"/>
      <c r="AL766" s="194"/>
      <c r="AM766" s="194"/>
      <c r="AN766" s="194"/>
      <c r="AO766" s="194"/>
      <c r="AP766" s="194"/>
      <c r="AQ766" s="194"/>
      <c r="AR766" s="194"/>
      <c r="AS766" s="194"/>
      <c r="AT766" s="194"/>
      <c r="AU766" s="194"/>
      <c r="AV766" s="194"/>
      <c r="AW766" s="194"/>
      <c r="AX766" s="194"/>
      <c r="AY766" s="194"/>
      <c r="AZ766" s="194"/>
    </row>
    <row r="767" spans="1:52" s="36" customFormat="1" ht="18.5" x14ac:dyDescent="0.45">
      <c r="A767" s="86" t="s">
        <v>256</v>
      </c>
      <c r="B767" s="197" t="s">
        <v>256</v>
      </c>
      <c r="C767" s="37"/>
      <c r="D767" s="37"/>
      <c r="E767" s="45"/>
      <c r="F767" s="46"/>
      <c r="G767" s="208">
        <f>E285</f>
        <v>0</v>
      </c>
      <c r="H767" s="70" t="str">
        <f>F285</f>
        <v>ml per day</v>
      </c>
      <c r="I767" s="70"/>
      <c r="J767" s="71" t="s">
        <v>219</v>
      </c>
      <c r="K767" s="69"/>
      <c r="L767" s="64"/>
      <c r="M767" s="44"/>
      <c r="N767" s="194"/>
      <c r="O767" s="194"/>
      <c r="P767" s="194"/>
      <c r="Q767" s="194"/>
      <c r="R767" s="194"/>
      <c r="S767" s="194"/>
      <c r="T767" s="194"/>
      <c r="U767" s="194"/>
      <c r="V767" s="194"/>
      <c r="W767" s="194"/>
      <c r="X767" s="194"/>
      <c r="Y767" s="194"/>
      <c r="Z767" s="194"/>
      <c r="AA767" s="194"/>
      <c r="AB767" s="194"/>
      <c r="AC767" s="194"/>
      <c r="AD767" s="194"/>
      <c r="AE767" s="194"/>
      <c r="AF767" s="194"/>
      <c r="AG767" s="194"/>
      <c r="AH767" s="194"/>
      <c r="AI767" s="194"/>
      <c r="AJ767" s="194"/>
      <c r="AK767" s="194"/>
      <c r="AL767" s="194"/>
      <c r="AM767" s="194"/>
      <c r="AN767" s="194"/>
      <c r="AO767" s="194"/>
      <c r="AP767" s="194"/>
      <c r="AQ767" s="194"/>
      <c r="AR767" s="194"/>
      <c r="AS767" s="194"/>
      <c r="AT767" s="194"/>
      <c r="AU767" s="194"/>
      <c r="AV767" s="194"/>
      <c r="AW767" s="194"/>
      <c r="AX767" s="194"/>
      <c r="AY767" s="194"/>
      <c r="AZ767" s="194"/>
    </row>
    <row r="768" spans="1:52" s="36" customFormat="1" ht="18" customHeight="1" x14ac:dyDescent="0.45">
      <c r="A768" s="86" t="s">
        <v>256</v>
      </c>
      <c r="B768" s="197" t="s">
        <v>256</v>
      </c>
      <c r="C768" s="37"/>
      <c r="D768" s="37"/>
      <c r="E768" s="53" t="str">
        <f>E501</f>
        <v>Vanadium</v>
      </c>
      <c r="F768" s="54"/>
      <c r="G768" s="223" t="str">
        <f>E511</f>
        <v>Verify Data Entry</v>
      </c>
      <c r="H768" s="223"/>
      <c r="I768" s="223"/>
      <c r="J768" s="223"/>
      <c r="K768" s="223"/>
      <c r="L768" s="64"/>
      <c r="M768" s="44"/>
      <c r="N768" s="194"/>
      <c r="O768" s="194"/>
      <c r="P768" s="194"/>
      <c r="Q768" s="194"/>
      <c r="R768" s="194"/>
      <c r="S768" s="194"/>
      <c r="T768" s="194"/>
      <c r="U768" s="194"/>
      <c r="V768" s="194"/>
      <c r="W768" s="194"/>
      <c r="X768" s="194"/>
      <c r="Y768" s="194"/>
      <c r="Z768" s="194"/>
      <c r="AA768" s="194"/>
      <c r="AB768" s="194"/>
      <c r="AC768" s="194"/>
      <c r="AD768" s="194"/>
      <c r="AE768" s="194"/>
      <c r="AF768" s="194"/>
      <c r="AG768" s="194"/>
      <c r="AH768" s="194"/>
      <c r="AI768" s="194"/>
      <c r="AJ768" s="194"/>
      <c r="AK768" s="194"/>
      <c r="AL768" s="194"/>
      <c r="AM768" s="194"/>
      <c r="AN768" s="194"/>
      <c r="AO768" s="194"/>
      <c r="AP768" s="194"/>
      <c r="AQ768" s="194"/>
      <c r="AR768" s="194"/>
      <c r="AS768" s="194"/>
      <c r="AT768" s="194"/>
      <c r="AU768" s="194"/>
      <c r="AV768" s="194"/>
      <c r="AW768" s="194"/>
      <c r="AX768" s="194"/>
      <c r="AY768" s="194"/>
      <c r="AZ768" s="194"/>
    </row>
    <row r="769" spans="1:52" s="36" customFormat="1" ht="18.5" x14ac:dyDescent="0.45">
      <c r="A769" s="86" t="s">
        <v>256</v>
      </c>
      <c r="B769" s="197" t="s">
        <v>256</v>
      </c>
      <c r="C769" s="37"/>
      <c r="D769" s="37"/>
      <c r="E769" s="57"/>
      <c r="F769" s="43"/>
      <c r="G769" s="224"/>
      <c r="H769" s="224"/>
      <c r="I769" s="224"/>
      <c r="J769" s="224"/>
      <c r="K769" s="224"/>
      <c r="L769" s="64"/>
      <c r="M769" s="4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c r="AJ769" s="194"/>
      <c r="AK769" s="194"/>
      <c r="AL769" s="194"/>
      <c r="AM769" s="194"/>
      <c r="AN769" s="194"/>
      <c r="AO769" s="194"/>
      <c r="AP769" s="194"/>
      <c r="AQ769" s="194"/>
      <c r="AR769" s="194"/>
      <c r="AS769" s="194"/>
      <c r="AT769" s="194"/>
      <c r="AU769" s="194"/>
      <c r="AV769" s="194"/>
      <c r="AW769" s="194"/>
      <c r="AX769" s="194"/>
      <c r="AY769" s="194"/>
      <c r="AZ769" s="194"/>
    </row>
    <row r="770" spans="1:52" s="36" customFormat="1" ht="18.5" x14ac:dyDescent="0.45">
      <c r="A770" s="86" t="s">
        <v>256</v>
      </c>
      <c r="B770" s="197" t="s">
        <v>256</v>
      </c>
      <c r="C770" s="37"/>
      <c r="D770" s="37"/>
      <c r="E770" s="57"/>
      <c r="F770" s="43"/>
      <c r="G770" s="224"/>
      <c r="H770" s="224"/>
      <c r="I770" s="224"/>
      <c r="J770" s="224"/>
      <c r="K770" s="224"/>
      <c r="L770" s="44"/>
      <c r="M770" s="44"/>
      <c r="N770" s="194"/>
      <c r="O770" s="194"/>
      <c r="P770" s="194"/>
      <c r="Q770" s="194"/>
      <c r="R770" s="194"/>
      <c r="S770" s="194"/>
      <c r="T770" s="194"/>
      <c r="U770" s="194"/>
      <c r="V770" s="194"/>
      <c r="W770" s="194"/>
      <c r="X770" s="194"/>
      <c r="Y770" s="194"/>
      <c r="Z770" s="194"/>
      <c r="AA770" s="194"/>
      <c r="AB770" s="194"/>
      <c r="AC770" s="194"/>
      <c r="AD770" s="194"/>
      <c r="AE770" s="194"/>
      <c r="AF770" s="194"/>
      <c r="AG770" s="194"/>
      <c r="AH770" s="194"/>
      <c r="AI770" s="194"/>
      <c r="AJ770" s="194"/>
      <c r="AK770" s="194"/>
      <c r="AL770" s="194"/>
      <c r="AM770" s="194"/>
      <c r="AN770" s="194"/>
      <c r="AO770" s="194"/>
      <c r="AP770" s="194"/>
      <c r="AQ770" s="194"/>
      <c r="AR770" s="194"/>
      <c r="AS770" s="194"/>
      <c r="AT770" s="194"/>
      <c r="AU770" s="194"/>
      <c r="AV770" s="194"/>
      <c r="AW770" s="194"/>
      <c r="AX770" s="194"/>
      <c r="AY770" s="194"/>
      <c r="AZ770" s="194"/>
    </row>
    <row r="771" spans="1:52" s="36" customFormat="1" ht="18.5" x14ac:dyDescent="0.45">
      <c r="A771" s="86" t="s">
        <v>256</v>
      </c>
      <c r="B771" s="197" t="s">
        <v>256</v>
      </c>
      <c r="C771" s="37"/>
      <c r="D771" s="37"/>
      <c r="E771" s="57"/>
      <c r="F771" s="43"/>
      <c r="G771" s="224"/>
      <c r="H771" s="224"/>
      <c r="I771" s="224"/>
      <c r="J771" s="224"/>
      <c r="K771" s="224"/>
      <c r="L771" s="44"/>
      <c r="M771" s="44"/>
      <c r="N771" s="194"/>
      <c r="O771" s="194"/>
      <c r="P771" s="194"/>
      <c r="Q771" s="194"/>
      <c r="R771" s="194"/>
      <c r="S771" s="194"/>
      <c r="T771" s="194"/>
      <c r="U771" s="194"/>
      <c r="V771" s="194"/>
      <c r="W771" s="194"/>
      <c r="X771" s="194"/>
      <c r="Y771" s="194"/>
      <c r="Z771" s="194"/>
      <c r="AA771" s="194"/>
      <c r="AB771" s="194"/>
      <c r="AC771" s="194"/>
      <c r="AD771" s="194"/>
      <c r="AE771" s="194"/>
      <c r="AF771" s="194"/>
      <c r="AG771" s="194"/>
      <c r="AH771" s="194"/>
      <c r="AI771" s="194"/>
      <c r="AJ771" s="194"/>
      <c r="AK771" s="194"/>
      <c r="AL771" s="194"/>
      <c r="AM771" s="194"/>
      <c r="AN771" s="194"/>
      <c r="AO771" s="194"/>
      <c r="AP771" s="194"/>
      <c r="AQ771" s="194"/>
      <c r="AR771" s="194"/>
      <c r="AS771" s="194"/>
      <c r="AT771" s="194"/>
      <c r="AU771" s="194"/>
      <c r="AV771" s="194"/>
      <c r="AW771" s="194"/>
      <c r="AX771" s="194"/>
      <c r="AY771" s="194"/>
      <c r="AZ771" s="194"/>
    </row>
    <row r="772" spans="1:52" s="36" customFormat="1" ht="18.5" x14ac:dyDescent="0.45">
      <c r="A772" s="86" t="s">
        <v>256</v>
      </c>
      <c r="B772" s="197" t="s">
        <v>256</v>
      </c>
      <c r="C772" s="37"/>
      <c r="D772" s="37"/>
      <c r="E772" s="45"/>
      <c r="F772" s="46"/>
      <c r="G772" s="225"/>
      <c r="H772" s="225"/>
      <c r="I772" s="225"/>
      <c r="J772" s="225"/>
      <c r="K772" s="225"/>
      <c r="L772" s="44"/>
      <c r="M772" s="44"/>
      <c r="N772" s="194"/>
      <c r="O772" s="194"/>
      <c r="P772" s="194"/>
      <c r="Q772" s="194"/>
      <c r="R772" s="194"/>
      <c r="S772" s="194"/>
      <c r="T772" s="194"/>
      <c r="U772" s="194"/>
      <c r="V772" s="194"/>
      <c r="W772" s="194"/>
      <c r="X772" s="194"/>
      <c r="Y772" s="194"/>
      <c r="Z772" s="194"/>
      <c r="AA772" s="194"/>
      <c r="AB772" s="194"/>
      <c r="AC772" s="194"/>
      <c r="AD772" s="194"/>
      <c r="AE772" s="194"/>
      <c r="AF772" s="194"/>
      <c r="AG772" s="194"/>
      <c r="AH772" s="194"/>
      <c r="AI772" s="194"/>
      <c r="AJ772" s="194"/>
      <c r="AK772" s="194"/>
      <c r="AL772" s="194"/>
      <c r="AM772" s="194"/>
      <c r="AN772" s="194"/>
      <c r="AO772" s="194"/>
      <c r="AP772" s="194"/>
      <c r="AQ772" s="194"/>
      <c r="AR772" s="194"/>
      <c r="AS772" s="194"/>
      <c r="AT772" s="194"/>
      <c r="AU772" s="194"/>
      <c r="AV772" s="194"/>
      <c r="AW772" s="194"/>
      <c r="AX772" s="194"/>
      <c r="AY772" s="194"/>
      <c r="AZ772" s="194"/>
    </row>
    <row r="773" spans="1:52" s="36" customFormat="1" ht="18.5" x14ac:dyDescent="0.45">
      <c r="A773" s="86" t="s">
        <v>256</v>
      </c>
      <c r="B773" s="197" t="s">
        <v>256</v>
      </c>
      <c r="C773" s="37"/>
      <c r="D773" s="37"/>
      <c r="E773" s="49" t="str">
        <f>E519</f>
        <v>Zinc</v>
      </c>
      <c r="F773" s="50"/>
      <c r="G773" s="205">
        <f>E531</f>
        <v>0</v>
      </c>
      <c r="H773" s="51" t="str">
        <f>F531</f>
        <v>ml per day</v>
      </c>
      <c r="I773" s="51" t="str">
        <f>G531</f>
        <v>for</v>
      </c>
      <c r="J773" s="202">
        <f>H531</f>
        <v>0</v>
      </c>
      <c r="K773" s="51" t="str">
        <f>I531</f>
        <v>day(s)</v>
      </c>
      <c r="L773" s="44"/>
      <c r="M773" s="44"/>
      <c r="N773" s="194"/>
      <c r="O773" s="194"/>
      <c r="P773" s="194"/>
      <c r="Q773" s="194"/>
      <c r="R773" s="194"/>
      <c r="S773" s="194"/>
      <c r="T773" s="194"/>
      <c r="U773" s="194"/>
      <c r="V773" s="194"/>
      <c r="W773" s="194"/>
      <c r="X773" s="194"/>
      <c r="Y773" s="194"/>
      <c r="Z773" s="194"/>
      <c r="AA773" s="194"/>
      <c r="AB773" s="194"/>
      <c r="AC773" s="194"/>
      <c r="AD773" s="194"/>
      <c r="AE773" s="194"/>
      <c r="AF773" s="194"/>
      <c r="AG773" s="194"/>
      <c r="AH773" s="194"/>
      <c r="AI773" s="194"/>
      <c r="AJ773" s="194"/>
      <c r="AK773" s="194"/>
      <c r="AL773" s="194"/>
      <c r="AM773" s="194"/>
      <c r="AN773" s="194"/>
      <c r="AO773" s="194"/>
      <c r="AP773" s="194"/>
      <c r="AQ773" s="194"/>
      <c r="AR773" s="194"/>
      <c r="AS773" s="194"/>
      <c r="AT773" s="194"/>
      <c r="AU773" s="194"/>
      <c r="AV773" s="194"/>
      <c r="AW773" s="194"/>
      <c r="AX773" s="194"/>
      <c r="AY773" s="194"/>
      <c r="AZ773" s="194"/>
    </row>
    <row r="774" spans="1:52" s="36" customFormat="1" ht="18.5" x14ac:dyDescent="0.45">
      <c r="A774" s="86" t="s">
        <v>256</v>
      </c>
      <c r="B774" s="197" t="s">
        <v>256</v>
      </c>
      <c r="C774" s="37"/>
      <c r="D774" s="37"/>
      <c r="E774" s="57"/>
      <c r="F774" s="43"/>
      <c r="G774" s="58"/>
      <c r="H774" s="58"/>
      <c r="I774" s="58"/>
      <c r="J774" s="58"/>
      <c r="K774" s="58"/>
      <c r="L774" s="44"/>
      <c r="M774" s="44"/>
      <c r="N774" s="194"/>
      <c r="O774" s="194"/>
      <c r="P774" s="194"/>
      <c r="Q774" s="194"/>
      <c r="R774" s="194"/>
      <c r="S774" s="194"/>
      <c r="T774" s="194"/>
      <c r="U774" s="194"/>
      <c r="V774" s="194"/>
      <c r="W774" s="194"/>
      <c r="X774" s="194"/>
      <c r="Y774" s="194"/>
      <c r="Z774" s="194"/>
      <c r="AA774" s="194"/>
      <c r="AB774" s="194"/>
      <c r="AC774" s="194"/>
      <c r="AD774" s="194"/>
      <c r="AE774" s="194"/>
      <c r="AF774" s="194"/>
      <c r="AG774" s="194"/>
      <c r="AH774" s="194"/>
      <c r="AI774" s="194"/>
      <c r="AJ774" s="194"/>
      <c r="AK774" s="194"/>
      <c r="AL774" s="194"/>
      <c r="AM774" s="194"/>
      <c r="AN774" s="194"/>
      <c r="AO774" s="194"/>
      <c r="AP774" s="194"/>
      <c r="AQ774" s="194"/>
      <c r="AR774" s="194"/>
      <c r="AS774" s="194"/>
      <c r="AT774" s="194"/>
      <c r="AU774" s="194"/>
      <c r="AV774" s="194"/>
      <c r="AW774" s="194"/>
      <c r="AX774" s="194"/>
      <c r="AY774" s="194"/>
      <c r="AZ774" s="194"/>
    </row>
    <row r="775" spans="1:52" s="36" customFormat="1" ht="15" thickBot="1" x14ac:dyDescent="0.4">
      <c r="A775" s="87" t="s">
        <v>256</v>
      </c>
      <c r="B775" s="197" t="s">
        <v>256</v>
      </c>
      <c r="C775" s="37"/>
      <c r="D775" s="73"/>
      <c r="E775" s="74"/>
      <c r="F775" s="74"/>
      <c r="G775" s="74"/>
      <c r="H775" s="74"/>
      <c r="I775" s="74"/>
      <c r="J775" s="74"/>
      <c r="K775" s="74"/>
      <c r="L775" s="75"/>
      <c r="M775" s="44"/>
      <c r="N775" s="194"/>
      <c r="O775" s="195"/>
      <c r="P775" s="195"/>
      <c r="Q775" s="195"/>
      <c r="R775" s="195"/>
      <c r="S775" s="195"/>
      <c r="T775" s="195"/>
      <c r="U775" s="195"/>
      <c r="V775" s="194"/>
      <c r="W775" s="194"/>
      <c r="X775" s="196"/>
      <c r="Y775" s="194"/>
      <c r="Z775" s="194"/>
      <c r="AA775" s="194"/>
      <c r="AB775" s="194"/>
      <c r="AC775" s="194"/>
      <c r="AD775" s="194"/>
      <c r="AE775" s="194"/>
      <c r="AF775" s="194"/>
      <c r="AG775" s="194"/>
      <c r="AH775" s="194"/>
      <c r="AI775" s="194"/>
      <c r="AJ775" s="194"/>
      <c r="AK775" s="194"/>
      <c r="AL775" s="194"/>
      <c r="AM775" s="194"/>
      <c r="AN775" s="194"/>
      <c r="AO775" s="194"/>
      <c r="AP775" s="194"/>
      <c r="AQ775" s="194"/>
      <c r="AR775" s="194"/>
      <c r="AS775" s="194"/>
      <c r="AT775" s="194"/>
      <c r="AU775" s="194"/>
      <c r="AV775" s="194"/>
      <c r="AW775" s="194"/>
      <c r="AX775" s="194"/>
      <c r="AY775" s="194"/>
      <c r="AZ775" s="194"/>
    </row>
    <row r="776" spans="1:52" s="36" customFormat="1" ht="15" thickBot="1" x14ac:dyDescent="0.4">
      <c r="A776" s="85" t="s">
        <v>256</v>
      </c>
      <c r="B776" s="197" t="s">
        <v>256</v>
      </c>
      <c r="C776" s="37"/>
      <c r="D776" s="43"/>
      <c r="E776" s="43"/>
      <c r="F776" s="43"/>
      <c r="G776" s="43"/>
      <c r="H776" s="43"/>
      <c r="I776" s="43"/>
      <c r="J776" s="43"/>
      <c r="K776" s="43"/>
      <c r="L776" s="43"/>
      <c r="M776" s="44"/>
      <c r="N776" s="194"/>
      <c r="O776" s="194"/>
      <c r="P776" s="194"/>
      <c r="Q776" s="194"/>
      <c r="R776" s="194"/>
      <c r="S776" s="194"/>
      <c r="T776" s="194"/>
      <c r="U776" s="194"/>
      <c r="V776" s="194"/>
      <c r="W776" s="194"/>
      <c r="X776" s="194"/>
      <c r="Y776" s="194"/>
      <c r="Z776" s="194"/>
      <c r="AA776" s="194"/>
      <c r="AB776" s="194"/>
      <c r="AC776" s="194"/>
      <c r="AD776" s="194"/>
      <c r="AE776" s="194"/>
      <c r="AF776" s="194"/>
      <c r="AG776" s="194"/>
      <c r="AH776" s="194"/>
      <c r="AI776" s="194"/>
      <c r="AJ776" s="194"/>
      <c r="AK776" s="194"/>
      <c r="AL776" s="194"/>
      <c r="AM776" s="194"/>
      <c r="AN776" s="194"/>
      <c r="AO776" s="194"/>
      <c r="AP776" s="194"/>
      <c r="AQ776" s="194"/>
      <c r="AR776" s="194"/>
      <c r="AS776" s="194"/>
      <c r="AT776" s="194"/>
      <c r="AU776" s="194"/>
      <c r="AV776" s="194"/>
      <c r="AW776" s="194"/>
      <c r="AX776" s="194"/>
      <c r="AY776" s="194"/>
      <c r="AZ776" s="194"/>
    </row>
    <row r="777" spans="1:52" s="36" customFormat="1" ht="28.25" customHeight="1" thickBot="1" x14ac:dyDescent="0.5">
      <c r="A777" s="85" t="s">
        <v>256</v>
      </c>
      <c r="B777" s="197" t="s">
        <v>256</v>
      </c>
      <c r="C777" s="37"/>
      <c r="D777" s="211" t="s">
        <v>221</v>
      </c>
      <c r="E777" s="38"/>
      <c r="F777" s="38"/>
      <c r="G777" s="38"/>
      <c r="H777" s="38"/>
      <c r="I777" s="38"/>
      <c r="J777" s="39"/>
      <c r="K777" s="40"/>
      <c r="L777" s="40"/>
      <c r="M777" s="41"/>
      <c r="N777" s="42"/>
      <c r="O777" s="194"/>
      <c r="P777" s="194"/>
      <c r="Q777" s="194"/>
      <c r="R777" s="194"/>
      <c r="S777" s="194"/>
      <c r="T777" s="194"/>
      <c r="U777" s="194"/>
      <c r="V777" s="194"/>
      <c r="W777" s="194"/>
      <c r="X777" s="194"/>
      <c r="Y777" s="194"/>
      <c r="Z777" s="194"/>
      <c r="AA777" s="194"/>
      <c r="AB777" s="194"/>
      <c r="AC777" s="194"/>
      <c r="AD777" s="194"/>
      <c r="AE777" s="194"/>
      <c r="AF777" s="194"/>
      <c r="AG777" s="194"/>
      <c r="AH777" s="194"/>
      <c r="AI777" s="194"/>
      <c r="AJ777" s="194"/>
      <c r="AK777" s="194"/>
      <c r="AL777" s="194"/>
      <c r="AM777" s="194"/>
      <c r="AN777" s="194"/>
      <c r="AO777" s="194"/>
      <c r="AP777" s="194"/>
      <c r="AQ777" s="194"/>
      <c r="AR777" s="194"/>
      <c r="AS777" s="194"/>
      <c r="AT777" s="194"/>
      <c r="AU777" s="194"/>
      <c r="AV777" s="194"/>
      <c r="AW777" s="194"/>
      <c r="AX777" s="194"/>
      <c r="AY777" s="194"/>
      <c r="AZ777" s="194"/>
    </row>
    <row r="778" spans="1:52" s="36" customFormat="1" ht="15" thickBot="1" x14ac:dyDescent="0.4">
      <c r="A778" s="85" t="s">
        <v>256</v>
      </c>
      <c r="B778" s="197" t="s">
        <v>256</v>
      </c>
      <c r="C778" s="37"/>
      <c r="D778" s="43"/>
      <c r="E778" s="43"/>
      <c r="F778" s="43"/>
      <c r="G778" s="43"/>
      <c r="H778" s="43"/>
      <c r="I778" s="43"/>
      <c r="J778" s="43"/>
      <c r="K778" s="43"/>
      <c r="L778" s="43"/>
      <c r="M778" s="44"/>
      <c r="N778" s="194"/>
      <c r="O778" s="194"/>
      <c r="P778" s="194"/>
      <c r="Q778" s="194"/>
      <c r="R778" s="194"/>
      <c r="S778" s="194"/>
      <c r="T778" s="194"/>
      <c r="U778" s="194"/>
      <c r="V778" s="194"/>
      <c r="W778" s="194"/>
      <c r="X778" s="194"/>
      <c r="Y778" s="194"/>
      <c r="Z778" s="194"/>
      <c r="AA778" s="194"/>
      <c r="AB778" s="194"/>
      <c r="AC778" s="194"/>
      <c r="AD778" s="194"/>
      <c r="AE778" s="194"/>
      <c r="AF778" s="194"/>
      <c r="AG778" s="194"/>
      <c r="AH778" s="194"/>
      <c r="AI778" s="194"/>
      <c r="AJ778" s="194"/>
      <c r="AK778" s="194"/>
      <c r="AL778" s="194"/>
      <c r="AM778" s="194"/>
      <c r="AN778" s="194"/>
      <c r="AO778" s="194"/>
      <c r="AP778" s="194"/>
      <c r="AQ778" s="194"/>
      <c r="AR778" s="194"/>
      <c r="AS778" s="194"/>
      <c r="AT778" s="194"/>
      <c r="AU778" s="194"/>
      <c r="AV778" s="194"/>
      <c r="AW778" s="194"/>
      <c r="AX778" s="194"/>
      <c r="AY778" s="194"/>
      <c r="AZ778" s="194"/>
    </row>
    <row r="779" spans="1:52" s="36" customFormat="1" ht="8.4" customHeight="1" x14ac:dyDescent="0.35">
      <c r="A779" s="85" t="s">
        <v>256</v>
      </c>
      <c r="B779" s="197" t="s">
        <v>256</v>
      </c>
      <c r="C779" s="37"/>
      <c r="D779" s="33"/>
      <c r="E779" s="34"/>
      <c r="F779" s="34"/>
      <c r="G779" s="34"/>
      <c r="H779" s="34"/>
      <c r="I779" s="34"/>
      <c r="J779" s="34"/>
      <c r="K779" s="34"/>
      <c r="L779" s="35"/>
      <c r="M779" s="44"/>
      <c r="N779" s="194"/>
      <c r="O779" s="194"/>
      <c r="P779" s="194"/>
      <c r="Q779" s="194"/>
      <c r="R779" s="194"/>
      <c r="S779" s="194"/>
      <c r="T779" s="194"/>
      <c r="U779" s="194"/>
      <c r="V779" s="194"/>
      <c r="W779" s="194"/>
      <c r="X779" s="194"/>
      <c r="Y779" s="194"/>
      <c r="Z779" s="194"/>
      <c r="AA779" s="194"/>
      <c r="AB779" s="194"/>
      <c r="AC779" s="194"/>
      <c r="AD779" s="194"/>
      <c r="AE779" s="194"/>
      <c r="AF779" s="194"/>
      <c r="AG779" s="194"/>
      <c r="AH779" s="194"/>
      <c r="AI779" s="194"/>
      <c r="AJ779" s="194"/>
      <c r="AK779" s="194"/>
      <c r="AL779" s="194"/>
      <c r="AM779" s="194"/>
      <c r="AN779" s="194"/>
      <c r="AO779" s="194"/>
      <c r="AP779" s="194"/>
      <c r="AQ779" s="194"/>
      <c r="AR779" s="194"/>
      <c r="AS779" s="194"/>
      <c r="AT779" s="194"/>
      <c r="AU779" s="194"/>
      <c r="AV779" s="194"/>
      <c r="AW779" s="194"/>
      <c r="AX779" s="194"/>
      <c r="AY779" s="194"/>
      <c r="AZ779" s="194"/>
    </row>
    <row r="780" spans="1:52" s="36" customFormat="1" ht="18.5" x14ac:dyDescent="0.45">
      <c r="A780" s="86" t="s">
        <v>256</v>
      </c>
      <c r="B780" s="197" t="s">
        <v>256</v>
      </c>
      <c r="C780" s="37"/>
      <c r="D780" s="37"/>
      <c r="E780" s="53" t="str">
        <f>E470</f>
        <v>Selenium</v>
      </c>
      <c r="F780" s="54"/>
      <c r="G780" s="207">
        <f>E481</f>
        <v>0</v>
      </c>
      <c r="H780" s="66" t="str">
        <f>F481</f>
        <v>ml per day</v>
      </c>
      <c r="I780" s="66"/>
      <c r="J780" s="67" t="s">
        <v>401</v>
      </c>
      <c r="K780" s="65"/>
      <c r="L780" s="64"/>
      <c r="M780" s="44"/>
      <c r="N780" s="194"/>
      <c r="O780" s="194"/>
      <c r="P780" s="194"/>
      <c r="Q780" s="194"/>
      <c r="R780" s="194"/>
      <c r="S780" s="194"/>
      <c r="T780" s="194"/>
      <c r="U780" s="194"/>
      <c r="V780" s="194"/>
      <c r="W780" s="194"/>
      <c r="X780" s="194"/>
      <c r="Y780" s="194"/>
      <c r="Z780" s="194"/>
      <c r="AA780" s="194"/>
      <c r="AB780" s="194"/>
      <c r="AC780" s="194"/>
      <c r="AD780" s="194"/>
      <c r="AE780" s="194"/>
      <c r="AF780" s="194"/>
      <c r="AG780" s="194"/>
      <c r="AH780" s="194"/>
      <c r="AI780" s="194"/>
      <c r="AJ780" s="194"/>
      <c r="AK780" s="194"/>
      <c r="AL780" s="194"/>
      <c r="AM780" s="194"/>
      <c r="AN780" s="194"/>
      <c r="AO780" s="194"/>
      <c r="AP780" s="194"/>
      <c r="AQ780" s="194"/>
      <c r="AR780" s="194"/>
      <c r="AS780" s="194"/>
      <c r="AT780" s="194"/>
      <c r="AU780" s="194"/>
      <c r="AV780" s="194"/>
      <c r="AW780" s="194"/>
      <c r="AX780" s="194"/>
      <c r="AY780" s="194"/>
      <c r="AZ780" s="194"/>
    </row>
    <row r="781" spans="1:52" s="36" customFormat="1" ht="18.5" x14ac:dyDescent="0.45">
      <c r="A781" s="86" t="s">
        <v>256</v>
      </c>
      <c r="B781" s="197" t="s">
        <v>256</v>
      </c>
      <c r="C781" s="37"/>
      <c r="D781" s="37"/>
      <c r="E781" s="45"/>
      <c r="F781" s="46"/>
      <c r="G781" s="208">
        <f>E488</f>
        <v>0</v>
      </c>
      <c r="H781" s="70" t="str">
        <f>F488</f>
        <v>ml per day</v>
      </c>
      <c r="I781" s="70"/>
      <c r="J781" s="71" t="s">
        <v>402</v>
      </c>
      <c r="K781" s="69"/>
      <c r="L781" s="64"/>
      <c r="M781" s="44"/>
      <c r="N781" s="194"/>
      <c r="O781" s="194"/>
      <c r="P781" s="194"/>
      <c r="Q781" s="194"/>
      <c r="R781" s="194"/>
      <c r="S781" s="194"/>
      <c r="T781" s="194"/>
      <c r="U781" s="194"/>
      <c r="V781" s="194"/>
      <c r="W781" s="194"/>
      <c r="X781" s="194"/>
      <c r="Y781" s="194"/>
      <c r="Z781" s="194"/>
      <c r="AA781" s="194"/>
      <c r="AB781" s="194"/>
      <c r="AC781" s="194"/>
      <c r="AD781" s="194"/>
      <c r="AE781" s="194"/>
      <c r="AF781" s="194"/>
      <c r="AG781" s="194"/>
      <c r="AH781" s="194"/>
      <c r="AI781" s="194"/>
      <c r="AJ781" s="194"/>
      <c r="AK781" s="194"/>
      <c r="AL781" s="194"/>
      <c r="AM781" s="194"/>
      <c r="AN781" s="194"/>
      <c r="AO781" s="194"/>
      <c r="AP781" s="194"/>
      <c r="AQ781" s="194"/>
      <c r="AR781" s="194"/>
      <c r="AS781" s="194"/>
      <c r="AT781" s="194"/>
      <c r="AU781" s="194"/>
      <c r="AV781" s="194"/>
      <c r="AW781" s="194"/>
      <c r="AX781" s="194"/>
      <c r="AY781" s="194"/>
      <c r="AZ781" s="194"/>
    </row>
    <row r="782" spans="1:52" s="36" customFormat="1" ht="18.5" x14ac:dyDescent="0.45">
      <c r="A782" s="86" t="s">
        <v>256</v>
      </c>
      <c r="B782" s="197" t="s">
        <v>256</v>
      </c>
      <c r="C782" s="37"/>
      <c r="D782" s="37"/>
      <c r="E782" s="49" t="str">
        <f>E336</f>
        <v>Copper</v>
      </c>
      <c r="F782" s="50"/>
      <c r="G782" s="206">
        <f>E354</f>
        <v>0</v>
      </c>
      <c r="H782" s="200" t="str">
        <f>F354</f>
        <v>ml per day</v>
      </c>
      <c r="I782" s="200"/>
      <c r="J782" s="215" t="s">
        <v>496</v>
      </c>
      <c r="K782" s="62"/>
      <c r="L782" s="64"/>
      <c r="M782" s="44"/>
      <c r="N782" s="194"/>
      <c r="O782" s="194"/>
      <c r="P782" s="194"/>
      <c r="Q782" s="194"/>
      <c r="R782" s="194"/>
      <c r="S782" s="194"/>
      <c r="T782" s="194"/>
      <c r="U782" s="194"/>
      <c r="V782" s="194"/>
      <c r="W782" s="194"/>
      <c r="X782" s="194"/>
      <c r="Y782" s="194"/>
      <c r="Z782" s="194"/>
      <c r="AA782" s="194"/>
      <c r="AB782" s="194"/>
      <c r="AC782" s="194"/>
      <c r="AD782" s="194"/>
      <c r="AE782" s="194"/>
      <c r="AF782" s="194"/>
      <c r="AG782" s="194"/>
      <c r="AH782" s="194"/>
      <c r="AI782" s="194"/>
      <c r="AJ782" s="194"/>
      <c r="AK782" s="194"/>
      <c r="AL782" s="194"/>
      <c r="AM782" s="194"/>
      <c r="AN782" s="194"/>
      <c r="AO782" s="194"/>
      <c r="AP782" s="194"/>
      <c r="AQ782" s="194"/>
      <c r="AR782" s="194"/>
      <c r="AS782" s="194"/>
      <c r="AT782" s="194"/>
      <c r="AU782" s="194"/>
      <c r="AV782" s="194"/>
      <c r="AW782" s="194"/>
      <c r="AX782" s="194"/>
      <c r="AY782" s="194"/>
      <c r="AZ782" s="194"/>
    </row>
    <row r="783" spans="1:52" s="36" customFormat="1" ht="18.5" x14ac:dyDescent="0.45">
      <c r="A783" s="85" t="s">
        <v>256</v>
      </c>
      <c r="B783" s="197" t="s">
        <v>256</v>
      </c>
      <c r="C783" s="37"/>
      <c r="D783" s="37"/>
      <c r="E783" s="45" t="s">
        <v>222</v>
      </c>
      <c r="F783" s="46"/>
      <c r="G783" s="47" t="s">
        <v>223</v>
      </c>
      <c r="H783" s="47"/>
      <c r="I783" s="47"/>
      <c r="J783" s="47"/>
      <c r="K783" s="47"/>
      <c r="L783" s="44"/>
      <c r="M783" s="44"/>
      <c r="N783" s="194"/>
      <c r="O783" s="194"/>
      <c r="P783" s="194"/>
      <c r="Q783" s="194"/>
      <c r="R783" s="194"/>
      <c r="S783" s="194"/>
      <c r="T783" s="194"/>
      <c r="U783" s="194"/>
      <c r="V783" s="194"/>
      <c r="W783" s="194"/>
      <c r="X783" s="194"/>
      <c r="Y783" s="194"/>
      <c r="Z783" s="194"/>
      <c r="AA783" s="194"/>
      <c r="AB783" s="194"/>
      <c r="AC783" s="194"/>
      <c r="AD783" s="194"/>
      <c r="AE783" s="194"/>
      <c r="AF783" s="194"/>
      <c r="AG783" s="194"/>
      <c r="AH783" s="194"/>
      <c r="AI783" s="194"/>
      <c r="AJ783" s="194"/>
      <c r="AK783" s="194"/>
      <c r="AL783" s="194"/>
      <c r="AM783" s="194"/>
      <c r="AN783" s="194"/>
      <c r="AO783" s="194"/>
      <c r="AP783" s="194"/>
      <c r="AQ783" s="194"/>
      <c r="AR783" s="194"/>
      <c r="AS783" s="194"/>
      <c r="AT783" s="194"/>
      <c r="AU783" s="194"/>
      <c r="AV783" s="194"/>
      <c r="AW783" s="194"/>
      <c r="AX783" s="194"/>
      <c r="AY783" s="194"/>
      <c r="AZ783" s="194"/>
    </row>
    <row r="784" spans="1:52" s="36" customFormat="1" ht="18.5" x14ac:dyDescent="0.45">
      <c r="A784" s="85" t="s">
        <v>256</v>
      </c>
      <c r="B784" s="197" t="s">
        <v>256</v>
      </c>
      <c r="C784" s="37"/>
      <c r="D784" s="37"/>
      <c r="E784" s="49" t="s">
        <v>224</v>
      </c>
      <c r="F784" s="50"/>
      <c r="G784" s="51" t="s">
        <v>225</v>
      </c>
      <c r="H784" s="51"/>
      <c r="I784" s="51"/>
      <c r="J784" s="51"/>
      <c r="K784" s="51" t="s">
        <v>228</v>
      </c>
      <c r="L784" s="44"/>
      <c r="M784" s="44"/>
      <c r="N784" s="194"/>
      <c r="O784" s="194"/>
      <c r="P784" s="194"/>
      <c r="Q784" s="194"/>
      <c r="R784" s="194"/>
      <c r="S784" s="194"/>
      <c r="T784" s="194"/>
      <c r="U784" s="194"/>
      <c r="V784" s="194"/>
      <c r="W784" s="194"/>
      <c r="X784" s="194"/>
      <c r="Y784" s="194"/>
      <c r="Z784" s="194"/>
      <c r="AA784" s="194"/>
      <c r="AB784" s="194"/>
      <c r="AC784" s="194"/>
      <c r="AD784" s="194"/>
      <c r="AE784" s="194"/>
      <c r="AF784" s="194"/>
      <c r="AG784" s="194"/>
      <c r="AH784" s="194"/>
      <c r="AI784" s="194"/>
      <c r="AJ784" s="194"/>
      <c r="AK784" s="194"/>
      <c r="AL784" s="194"/>
      <c r="AM784" s="194"/>
      <c r="AN784" s="194"/>
      <c r="AO784" s="194"/>
      <c r="AP784" s="194"/>
      <c r="AQ784" s="194"/>
      <c r="AR784" s="194"/>
      <c r="AS784" s="194"/>
      <c r="AT784" s="194"/>
      <c r="AU784" s="194"/>
      <c r="AV784" s="194"/>
      <c r="AW784" s="194"/>
      <c r="AX784" s="194"/>
      <c r="AY784" s="194"/>
      <c r="AZ784" s="194"/>
    </row>
    <row r="785" spans="1:52" s="36" customFormat="1" ht="18.5" x14ac:dyDescent="0.45">
      <c r="A785" s="85" t="s">
        <v>257</v>
      </c>
      <c r="B785" s="197" t="s">
        <v>256</v>
      </c>
      <c r="C785" s="37"/>
      <c r="D785" s="37"/>
      <c r="E785" s="49" t="s">
        <v>227</v>
      </c>
      <c r="F785" s="50"/>
      <c r="G785" s="51" t="s">
        <v>226</v>
      </c>
      <c r="H785" s="51"/>
      <c r="I785" s="51"/>
      <c r="J785" s="51"/>
      <c r="K785" s="51"/>
      <c r="L785" s="44"/>
      <c r="M785" s="44"/>
      <c r="N785" s="194"/>
      <c r="O785" s="194"/>
      <c r="P785" s="194"/>
      <c r="Q785" s="194"/>
      <c r="R785" s="194"/>
      <c r="S785" s="194"/>
      <c r="T785" s="194"/>
      <c r="U785" s="194"/>
      <c r="V785" s="194"/>
      <c r="W785" s="194"/>
      <c r="X785" s="194"/>
      <c r="Y785" s="194"/>
      <c r="Z785" s="194"/>
      <c r="AA785" s="194"/>
      <c r="AB785" s="194"/>
      <c r="AC785" s="194"/>
      <c r="AD785" s="194"/>
      <c r="AE785" s="194"/>
      <c r="AF785" s="194"/>
      <c r="AG785" s="194"/>
      <c r="AH785" s="194"/>
      <c r="AI785" s="194"/>
      <c r="AJ785" s="194"/>
      <c r="AK785" s="194"/>
      <c r="AL785" s="194"/>
      <c r="AM785" s="194"/>
      <c r="AN785" s="194"/>
      <c r="AO785" s="194"/>
      <c r="AP785" s="194"/>
      <c r="AQ785" s="194"/>
      <c r="AR785" s="194"/>
      <c r="AS785" s="194"/>
      <c r="AT785" s="194"/>
      <c r="AU785" s="194"/>
      <c r="AV785" s="194"/>
      <c r="AW785" s="194"/>
      <c r="AX785" s="194"/>
      <c r="AY785" s="194"/>
      <c r="AZ785" s="194"/>
    </row>
    <row r="786" spans="1:52" s="36" customFormat="1" ht="18.5" x14ac:dyDescent="0.45">
      <c r="A786" s="86" t="s">
        <v>256</v>
      </c>
      <c r="B786" s="197" t="s">
        <v>256</v>
      </c>
      <c r="C786" s="37"/>
      <c r="D786" s="37"/>
      <c r="E786" s="57"/>
      <c r="F786" s="43"/>
      <c r="G786" s="58"/>
      <c r="H786" s="58"/>
      <c r="I786" s="58"/>
      <c r="J786" s="58"/>
      <c r="K786" s="58"/>
      <c r="L786" s="44"/>
      <c r="M786" s="44"/>
      <c r="N786" s="194"/>
      <c r="O786" s="194"/>
      <c r="P786" s="194"/>
      <c r="Q786" s="194"/>
      <c r="R786" s="194"/>
      <c r="S786" s="194"/>
      <c r="T786" s="194"/>
      <c r="U786" s="194"/>
      <c r="V786" s="194"/>
      <c r="W786" s="194"/>
      <c r="X786" s="194"/>
      <c r="Y786" s="194"/>
      <c r="Z786" s="194"/>
      <c r="AA786" s="194"/>
      <c r="AB786" s="194"/>
      <c r="AC786" s="194"/>
      <c r="AD786" s="194"/>
      <c r="AE786" s="194"/>
      <c r="AF786" s="194"/>
      <c r="AG786" s="194"/>
      <c r="AH786" s="194"/>
      <c r="AI786" s="194"/>
      <c r="AJ786" s="194"/>
      <c r="AK786" s="194"/>
      <c r="AL786" s="194"/>
      <c r="AM786" s="194"/>
      <c r="AN786" s="194"/>
      <c r="AO786" s="194"/>
      <c r="AP786" s="194"/>
      <c r="AQ786" s="194"/>
      <c r="AR786" s="194"/>
      <c r="AS786" s="194"/>
      <c r="AT786" s="194"/>
      <c r="AU786" s="194"/>
      <c r="AV786" s="194"/>
      <c r="AW786" s="194"/>
      <c r="AX786" s="194"/>
      <c r="AY786" s="194"/>
      <c r="AZ786" s="194"/>
    </row>
    <row r="787" spans="1:52" s="36" customFormat="1" ht="15" thickBot="1" x14ac:dyDescent="0.4">
      <c r="A787" s="87" t="s">
        <v>256</v>
      </c>
      <c r="B787" s="197" t="s">
        <v>256</v>
      </c>
      <c r="C787" s="37"/>
      <c r="D787" s="73"/>
      <c r="E787" s="74"/>
      <c r="F787" s="74"/>
      <c r="G787" s="74"/>
      <c r="H787" s="74"/>
      <c r="I787" s="74"/>
      <c r="J787" s="74"/>
      <c r="K787" s="74"/>
      <c r="L787" s="75"/>
      <c r="M787" s="44"/>
      <c r="N787" s="194"/>
      <c r="O787" s="195"/>
      <c r="P787" s="195"/>
      <c r="Q787" s="195"/>
      <c r="R787" s="195"/>
      <c r="S787" s="195"/>
      <c r="T787" s="195"/>
      <c r="U787" s="195"/>
      <c r="V787" s="194"/>
      <c r="W787" s="194"/>
      <c r="X787" s="196"/>
      <c r="Y787" s="194"/>
      <c r="Z787" s="194"/>
      <c r="AA787" s="194"/>
      <c r="AB787" s="194"/>
      <c r="AC787" s="194"/>
      <c r="AD787" s="194"/>
      <c r="AE787" s="194"/>
      <c r="AF787" s="194"/>
      <c r="AG787" s="194"/>
      <c r="AH787" s="194"/>
      <c r="AI787" s="194"/>
      <c r="AJ787" s="194"/>
      <c r="AK787" s="194"/>
      <c r="AL787" s="194"/>
      <c r="AM787" s="194"/>
      <c r="AN787" s="194"/>
      <c r="AO787" s="194"/>
      <c r="AP787" s="194"/>
      <c r="AQ787" s="194"/>
      <c r="AR787" s="194"/>
      <c r="AS787" s="194"/>
      <c r="AT787" s="194"/>
      <c r="AU787" s="194"/>
      <c r="AV787" s="194"/>
      <c r="AW787" s="194"/>
      <c r="AX787" s="194"/>
      <c r="AY787" s="194"/>
      <c r="AZ787" s="194"/>
    </row>
    <row r="788" spans="1:52" s="36" customFormat="1" x14ac:dyDescent="0.35">
      <c r="A788" s="85" t="s">
        <v>256</v>
      </c>
      <c r="B788" s="197" t="s">
        <v>256</v>
      </c>
      <c r="C788" s="37"/>
      <c r="D788" s="43"/>
      <c r="E788" s="43"/>
      <c r="F788" s="43"/>
      <c r="G788" s="43"/>
      <c r="H788" s="43"/>
      <c r="I788" s="43"/>
      <c r="J788" s="43"/>
      <c r="K788" s="43"/>
      <c r="L788" s="43"/>
      <c r="M788" s="44"/>
      <c r="N788" s="194"/>
      <c r="O788" s="194"/>
      <c r="P788" s="194"/>
      <c r="Q788" s="194"/>
      <c r="R788" s="194"/>
      <c r="S788" s="194"/>
      <c r="T788" s="194"/>
      <c r="U788" s="194"/>
      <c r="V788" s="194"/>
      <c r="W788" s="194"/>
      <c r="X788" s="194"/>
      <c r="Y788" s="194"/>
      <c r="Z788" s="194"/>
      <c r="AA788" s="194"/>
      <c r="AB788" s="194"/>
      <c r="AC788" s="194"/>
      <c r="AD788" s="194"/>
      <c r="AE788" s="194"/>
      <c r="AF788" s="194"/>
      <c r="AG788" s="194"/>
      <c r="AH788" s="194"/>
      <c r="AI788" s="194"/>
      <c r="AJ788" s="194"/>
      <c r="AK788" s="194"/>
      <c r="AL788" s="194"/>
      <c r="AM788" s="194"/>
      <c r="AN788" s="194"/>
      <c r="AO788" s="194"/>
      <c r="AP788" s="194"/>
      <c r="AQ788" s="194"/>
      <c r="AR788" s="194"/>
      <c r="AS788" s="194"/>
      <c r="AT788" s="194"/>
      <c r="AU788" s="194"/>
      <c r="AV788" s="194"/>
      <c r="AW788" s="194"/>
      <c r="AX788" s="194"/>
      <c r="AY788" s="194"/>
      <c r="AZ788" s="194"/>
    </row>
    <row r="789" spans="1:52" s="36" customFormat="1" ht="15" thickBot="1" x14ac:dyDescent="0.4">
      <c r="A789" s="87" t="s">
        <v>256</v>
      </c>
      <c r="B789" s="197" t="s">
        <v>256</v>
      </c>
      <c r="C789" s="73"/>
      <c r="D789" s="74"/>
      <c r="E789" s="74"/>
      <c r="F789" s="74"/>
      <c r="G789" s="74"/>
      <c r="H789" s="74"/>
      <c r="I789" s="74"/>
      <c r="J789" s="74"/>
      <c r="K789" s="74"/>
      <c r="L789" s="74"/>
      <c r="M789" s="75"/>
      <c r="N789" s="194"/>
      <c r="O789" s="194"/>
      <c r="P789" s="194"/>
      <c r="Q789" s="194"/>
      <c r="R789" s="194"/>
      <c r="S789" s="194"/>
      <c r="T789" s="194"/>
      <c r="U789" s="194"/>
      <c r="V789" s="194"/>
      <c r="W789" s="194"/>
      <c r="X789" s="194"/>
      <c r="Y789" s="194"/>
      <c r="Z789" s="194"/>
      <c r="AA789" s="194"/>
      <c r="AB789" s="194"/>
      <c r="AC789" s="194"/>
      <c r="AD789" s="194"/>
      <c r="AE789" s="194"/>
      <c r="AF789" s="194"/>
      <c r="AG789" s="194"/>
      <c r="AH789" s="194"/>
      <c r="AI789" s="194"/>
      <c r="AJ789" s="194"/>
      <c r="AK789" s="194"/>
      <c r="AL789" s="194"/>
      <c r="AM789" s="194"/>
      <c r="AN789" s="194"/>
      <c r="AO789" s="194"/>
      <c r="AP789" s="194"/>
      <c r="AQ789" s="194"/>
      <c r="AR789" s="194"/>
      <c r="AS789" s="194"/>
      <c r="AT789" s="194"/>
      <c r="AU789" s="194"/>
      <c r="AV789" s="194"/>
      <c r="AW789" s="194"/>
      <c r="AX789" s="194"/>
      <c r="AY789" s="194"/>
      <c r="AZ789" s="194"/>
    </row>
    <row r="790" spans="1:52" s="72" customFormat="1" ht="7.25" customHeight="1" thickBot="1" x14ac:dyDescent="0.4">
      <c r="A790" s="86" t="s">
        <v>256</v>
      </c>
      <c r="B790" s="197" t="s">
        <v>256</v>
      </c>
      <c r="N790" s="186"/>
      <c r="O790" s="186"/>
      <c r="P790" s="186"/>
      <c r="Q790" s="186"/>
      <c r="R790" s="186"/>
      <c r="S790" s="186"/>
      <c r="T790" s="186"/>
      <c r="U790" s="186"/>
      <c r="V790" s="186"/>
      <c r="W790" s="186"/>
      <c r="X790" s="186"/>
      <c r="Y790" s="186"/>
      <c r="Z790" s="186"/>
      <c r="AA790" s="186"/>
      <c r="AB790" s="186"/>
      <c r="AC790" s="186"/>
      <c r="AD790" s="186"/>
      <c r="AE790" s="186"/>
      <c r="AF790" s="186"/>
      <c r="AG790" s="186"/>
      <c r="AH790" s="186"/>
      <c r="AI790" s="186"/>
      <c r="AJ790" s="186"/>
      <c r="AK790" s="186"/>
      <c r="AL790" s="186"/>
      <c r="AM790" s="186"/>
      <c r="AN790" s="186"/>
      <c r="AO790" s="186"/>
      <c r="AP790" s="186"/>
      <c r="AQ790" s="186"/>
      <c r="AR790" s="186"/>
      <c r="AS790" s="186"/>
      <c r="AT790" s="186"/>
      <c r="AU790" s="186"/>
      <c r="AV790" s="186"/>
      <c r="AW790" s="186"/>
      <c r="AX790" s="186"/>
      <c r="AY790" s="186"/>
      <c r="AZ790" s="186"/>
    </row>
    <row r="791" spans="1:52" s="36" customFormat="1" ht="15" thickBot="1" x14ac:dyDescent="0.4">
      <c r="A791" s="85" t="s">
        <v>256</v>
      </c>
      <c r="B791" s="197" t="s">
        <v>256</v>
      </c>
      <c r="C791" s="33"/>
      <c r="D791" s="34"/>
      <c r="E791" s="34"/>
      <c r="F791" s="34"/>
      <c r="G791" s="34"/>
      <c r="H791" s="34"/>
      <c r="I791" s="34"/>
      <c r="J791" s="34"/>
      <c r="K791" s="34"/>
      <c r="L791" s="34"/>
      <c r="M791" s="35"/>
      <c r="N791" s="194"/>
      <c r="O791" s="194"/>
      <c r="P791" s="194"/>
      <c r="Q791" s="194"/>
      <c r="R791" s="194"/>
      <c r="S791" s="194"/>
      <c r="T791" s="194"/>
      <c r="U791" s="194"/>
      <c r="V791" s="194"/>
      <c r="W791" s="194"/>
      <c r="X791" s="194"/>
      <c r="Y791" s="194"/>
      <c r="Z791" s="194"/>
      <c r="AA791" s="194"/>
      <c r="AB791" s="194"/>
      <c r="AC791" s="194"/>
      <c r="AD791" s="194"/>
      <c r="AE791" s="194"/>
      <c r="AF791" s="194"/>
      <c r="AG791" s="194"/>
      <c r="AH791" s="194"/>
      <c r="AI791" s="194"/>
      <c r="AJ791" s="194"/>
      <c r="AK791" s="194"/>
      <c r="AL791" s="194"/>
      <c r="AM791" s="194"/>
      <c r="AN791" s="194"/>
      <c r="AO791" s="194"/>
      <c r="AP791" s="194"/>
      <c r="AQ791" s="194"/>
      <c r="AR791" s="194"/>
      <c r="AS791" s="194"/>
      <c r="AT791" s="194"/>
      <c r="AU791" s="194"/>
      <c r="AV791" s="194"/>
      <c r="AW791" s="194"/>
      <c r="AX791" s="194"/>
      <c r="AY791" s="194"/>
      <c r="AZ791" s="194"/>
    </row>
    <row r="792" spans="1:52" s="36" customFormat="1" ht="28.25" customHeight="1" thickBot="1" x14ac:dyDescent="0.5">
      <c r="A792" s="85" t="s">
        <v>256</v>
      </c>
      <c r="B792" s="197" t="s">
        <v>256</v>
      </c>
      <c r="C792" s="37"/>
      <c r="D792" s="211" t="s">
        <v>229</v>
      </c>
      <c r="E792" s="38"/>
      <c r="F792" s="38"/>
      <c r="G792" s="38"/>
      <c r="H792" s="38"/>
      <c r="I792" s="38"/>
      <c r="J792" s="39"/>
      <c r="K792" s="40"/>
      <c r="L792" s="40"/>
      <c r="M792" s="41"/>
      <c r="N792" s="42"/>
      <c r="O792" s="194"/>
      <c r="P792" s="194"/>
      <c r="Q792" s="194"/>
      <c r="R792" s="194"/>
      <c r="S792" s="194"/>
      <c r="T792" s="194"/>
      <c r="U792" s="194"/>
      <c r="V792" s="194"/>
      <c r="W792" s="194"/>
      <c r="X792" s="194"/>
      <c r="Y792" s="194"/>
      <c r="Z792" s="194"/>
      <c r="AA792" s="194"/>
      <c r="AB792" s="194"/>
      <c r="AC792" s="194"/>
      <c r="AD792" s="194"/>
      <c r="AE792" s="194"/>
      <c r="AF792" s="194"/>
      <c r="AG792" s="194"/>
      <c r="AH792" s="194"/>
      <c r="AI792" s="194"/>
      <c r="AJ792" s="194"/>
      <c r="AK792" s="194"/>
      <c r="AL792" s="194"/>
      <c r="AM792" s="194"/>
      <c r="AN792" s="194"/>
      <c r="AO792" s="194"/>
      <c r="AP792" s="194"/>
      <c r="AQ792" s="194"/>
      <c r="AR792" s="194"/>
      <c r="AS792" s="194"/>
      <c r="AT792" s="194"/>
      <c r="AU792" s="194"/>
      <c r="AV792" s="194"/>
      <c r="AW792" s="194"/>
      <c r="AX792" s="194"/>
      <c r="AY792" s="194"/>
      <c r="AZ792" s="194"/>
    </row>
    <row r="793" spans="1:52" s="36" customFormat="1" ht="15" thickBot="1" x14ac:dyDescent="0.4">
      <c r="A793" s="85" t="s">
        <v>256</v>
      </c>
      <c r="B793" s="197" t="s">
        <v>256</v>
      </c>
      <c r="C793" s="37"/>
      <c r="D793" s="43"/>
      <c r="E793" s="43"/>
      <c r="F793" s="43"/>
      <c r="G793" s="43"/>
      <c r="H793" s="43"/>
      <c r="I793" s="43"/>
      <c r="J793" s="43"/>
      <c r="K793" s="43"/>
      <c r="L793" s="43"/>
      <c r="M793" s="44"/>
      <c r="N793" s="194"/>
      <c r="O793" s="194"/>
      <c r="P793" s="194"/>
      <c r="Q793" s="194"/>
      <c r="R793" s="194"/>
      <c r="S793" s="194"/>
      <c r="T793" s="194"/>
      <c r="U793" s="194"/>
      <c r="V793" s="194"/>
      <c r="W793" s="194"/>
      <c r="X793" s="194"/>
      <c r="Y793" s="194"/>
      <c r="Z793" s="194"/>
      <c r="AA793" s="194"/>
      <c r="AB793" s="194"/>
      <c r="AC793" s="194" t="s">
        <v>405</v>
      </c>
      <c r="AD793" s="194"/>
      <c r="AE793" s="194"/>
      <c r="AF793" s="194"/>
      <c r="AG793" s="194"/>
      <c r="AH793" s="194"/>
      <c r="AI793" s="194"/>
      <c r="AJ793" s="194"/>
      <c r="AK793" s="194"/>
      <c r="AL793" s="194"/>
      <c r="AM793" s="194"/>
      <c r="AN793" s="194"/>
      <c r="AO793" s="194"/>
      <c r="AP793" s="194"/>
      <c r="AQ793" s="194"/>
      <c r="AR793" s="194"/>
      <c r="AS793" s="194"/>
      <c r="AT793" s="194"/>
      <c r="AU793" s="194"/>
      <c r="AV793" s="194"/>
      <c r="AW793" s="194"/>
      <c r="AX793" s="194"/>
      <c r="AY793" s="194"/>
      <c r="AZ793" s="194"/>
    </row>
    <row r="794" spans="1:52" s="36" customFormat="1" ht="8.4" customHeight="1" x14ac:dyDescent="0.35">
      <c r="A794" s="85" t="s">
        <v>256</v>
      </c>
      <c r="B794" s="197" t="s">
        <v>256</v>
      </c>
      <c r="C794" s="37"/>
      <c r="D794" s="33"/>
      <c r="E794" s="34"/>
      <c r="F794" s="34"/>
      <c r="G794" s="34"/>
      <c r="H794" s="34"/>
      <c r="I794" s="34"/>
      <c r="J794" s="34"/>
      <c r="K794" s="34"/>
      <c r="L794" s="35"/>
      <c r="M794" s="44"/>
      <c r="N794" s="194"/>
      <c r="O794" s="194"/>
      <c r="P794" s="194"/>
      <c r="Q794" s="194"/>
      <c r="R794" s="194"/>
      <c r="S794" s="194"/>
      <c r="T794" s="194"/>
      <c r="U794" s="194"/>
      <c r="V794" s="194"/>
      <c r="W794" s="194"/>
      <c r="X794" s="194"/>
      <c r="Y794" s="194"/>
      <c r="Z794" s="194"/>
      <c r="AA794" s="194"/>
      <c r="AB794" s="194"/>
      <c r="AC794" s="194"/>
      <c r="AD794" s="194"/>
      <c r="AE794" s="194"/>
      <c r="AF794" s="194"/>
      <c r="AG794" s="194"/>
      <c r="AH794" s="194"/>
      <c r="AI794" s="194"/>
      <c r="AJ794" s="194"/>
      <c r="AK794" s="194"/>
      <c r="AL794" s="194"/>
      <c r="AM794" s="194"/>
      <c r="AN794" s="194"/>
      <c r="AO794" s="194"/>
      <c r="AP794" s="194"/>
      <c r="AQ794" s="194"/>
      <c r="AR794" s="194"/>
      <c r="AS794" s="194"/>
      <c r="AT794" s="194"/>
      <c r="AU794" s="194"/>
      <c r="AV794" s="194"/>
      <c r="AW794" s="194"/>
      <c r="AX794" s="194"/>
      <c r="AY794" s="194"/>
      <c r="AZ794" s="194"/>
    </row>
    <row r="795" spans="1:52" s="36" customFormat="1" ht="18.5" x14ac:dyDescent="0.45">
      <c r="A795" s="85" t="s">
        <v>256</v>
      </c>
      <c r="B795" s="197" t="s">
        <v>256</v>
      </c>
      <c r="C795" s="37"/>
      <c r="D795" s="37"/>
      <c r="E795" s="45" t="s">
        <v>232</v>
      </c>
      <c r="F795" s="45"/>
      <c r="G795" s="45"/>
      <c r="H795" s="78" t="str">
        <f>IF(AND(G741=0),AC796,AC797)</f>
        <v>Not required</v>
      </c>
      <c r="I795" s="78"/>
      <c r="J795" s="78"/>
      <c r="K795" s="45"/>
      <c r="L795" s="44"/>
      <c r="M795" s="44"/>
      <c r="N795" s="194"/>
      <c r="O795" s="194"/>
      <c r="P795" s="194"/>
      <c r="Q795" s="194"/>
      <c r="R795" s="194"/>
      <c r="S795" s="194"/>
      <c r="T795" s="194"/>
      <c r="U795" s="194"/>
      <c r="V795" s="194"/>
      <c r="W795" s="194"/>
      <c r="X795" s="194"/>
      <c r="Y795" s="194"/>
      <c r="Z795" s="194"/>
      <c r="AA795" s="194"/>
      <c r="AB795" s="194"/>
      <c r="AC795" s="194" t="s">
        <v>237</v>
      </c>
      <c r="AD795" s="194"/>
      <c r="AE795" s="194"/>
      <c r="AF795" s="194"/>
      <c r="AG795" s="194"/>
      <c r="AH795" s="194"/>
      <c r="AI795" s="194"/>
      <c r="AJ795" s="194"/>
      <c r="AK795" s="194"/>
      <c r="AL795" s="194"/>
      <c r="AM795" s="194"/>
      <c r="AN795" s="194"/>
      <c r="AO795" s="194"/>
      <c r="AP795" s="194"/>
      <c r="AQ795" s="194"/>
      <c r="AR795" s="194"/>
      <c r="AS795" s="194"/>
      <c r="AT795" s="194"/>
      <c r="AU795" s="194"/>
      <c r="AV795" s="194"/>
      <c r="AW795" s="194"/>
      <c r="AX795" s="194"/>
      <c r="AY795" s="194"/>
      <c r="AZ795" s="194"/>
    </row>
    <row r="796" spans="1:52" s="36" customFormat="1" ht="18.5" x14ac:dyDescent="0.45">
      <c r="A796" s="85" t="s">
        <v>256</v>
      </c>
      <c r="B796" s="197" t="s">
        <v>256</v>
      </c>
      <c r="C796" s="37"/>
      <c r="D796" s="37"/>
      <c r="E796" s="45" t="s">
        <v>233</v>
      </c>
      <c r="F796" s="45"/>
      <c r="G796" s="45"/>
      <c r="H796" s="78" t="str">
        <f>IF(AND(G742=0),AC796,AC797)</f>
        <v>Not required</v>
      </c>
      <c r="I796" s="78"/>
      <c r="J796" s="78"/>
      <c r="K796" s="45"/>
      <c r="L796" s="44"/>
      <c r="M796" s="44"/>
      <c r="N796" s="194"/>
      <c r="O796" s="194"/>
      <c r="P796" s="194"/>
      <c r="Q796" s="194"/>
      <c r="R796" s="194"/>
      <c r="S796" s="194"/>
      <c r="T796" s="194"/>
      <c r="U796" s="194"/>
      <c r="V796" s="194"/>
      <c r="W796" s="194"/>
      <c r="X796" s="194"/>
      <c r="Y796" s="194"/>
      <c r="Z796" s="194"/>
      <c r="AA796" s="194"/>
      <c r="AB796" s="194"/>
      <c r="AC796" s="194" t="s">
        <v>230</v>
      </c>
      <c r="AD796" s="194"/>
      <c r="AE796" s="194"/>
      <c r="AF796" s="194"/>
      <c r="AG796" s="194"/>
      <c r="AH796" s="194"/>
      <c r="AI796" s="194"/>
      <c r="AJ796" s="194"/>
      <c r="AK796" s="194"/>
      <c r="AL796" s="194"/>
      <c r="AM796" s="194"/>
      <c r="AN796" s="194"/>
      <c r="AO796" s="194"/>
      <c r="AP796" s="194"/>
      <c r="AQ796" s="194"/>
      <c r="AR796" s="194"/>
      <c r="AS796" s="194"/>
      <c r="AT796" s="194"/>
      <c r="AU796" s="194"/>
      <c r="AV796" s="194"/>
      <c r="AW796" s="194"/>
      <c r="AX796" s="194"/>
      <c r="AY796" s="194"/>
      <c r="AZ796" s="194"/>
    </row>
    <row r="797" spans="1:52" s="36" customFormat="1" ht="18.5" x14ac:dyDescent="0.45">
      <c r="A797" s="86" t="s">
        <v>256</v>
      </c>
      <c r="B797" s="197" t="s">
        <v>256</v>
      </c>
      <c r="C797" s="37"/>
      <c r="D797" s="37"/>
      <c r="E797" s="45" t="s">
        <v>234</v>
      </c>
      <c r="F797" s="45"/>
      <c r="G797" s="45"/>
      <c r="H797" s="78" t="str">
        <f>IF(AND(G743=0),AC796,AC797)</f>
        <v>Not required</v>
      </c>
      <c r="I797" s="78"/>
      <c r="J797" s="78"/>
      <c r="K797" s="45"/>
      <c r="L797" s="44"/>
      <c r="M797" s="44"/>
      <c r="N797" s="194"/>
      <c r="O797" s="194"/>
      <c r="P797" s="194"/>
      <c r="Q797" s="194"/>
      <c r="R797" s="194"/>
      <c r="S797" s="194"/>
      <c r="T797" s="194"/>
      <c r="U797" s="194"/>
      <c r="V797" s="194"/>
      <c r="W797" s="194"/>
      <c r="X797" s="194"/>
      <c r="Y797" s="194"/>
      <c r="Z797" s="194"/>
      <c r="AA797" s="194"/>
      <c r="AB797" s="194"/>
      <c r="AC797" s="194" t="s">
        <v>231</v>
      </c>
      <c r="AD797" s="194"/>
      <c r="AE797" s="194"/>
      <c r="AF797" s="194"/>
      <c r="AG797" s="194"/>
      <c r="AH797" s="194"/>
      <c r="AI797" s="194"/>
      <c r="AJ797" s="194"/>
      <c r="AK797" s="194"/>
      <c r="AL797" s="194"/>
      <c r="AM797" s="194"/>
      <c r="AN797" s="194"/>
      <c r="AO797" s="194"/>
      <c r="AP797" s="194"/>
      <c r="AQ797" s="194"/>
      <c r="AR797" s="194"/>
      <c r="AS797" s="194"/>
      <c r="AT797" s="194"/>
      <c r="AU797" s="194"/>
      <c r="AV797" s="194"/>
      <c r="AW797" s="194"/>
      <c r="AX797" s="194"/>
      <c r="AY797" s="194"/>
      <c r="AZ797" s="194"/>
    </row>
    <row r="798" spans="1:52" s="36" customFormat="1" ht="18.5" x14ac:dyDescent="0.45">
      <c r="A798" s="86" t="s">
        <v>256</v>
      </c>
      <c r="B798" s="197" t="s">
        <v>256</v>
      </c>
      <c r="C798" s="37"/>
      <c r="D798" s="37"/>
      <c r="E798" s="49" t="s">
        <v>240</v>
      </c>
      <c r="F798" s="50"/>
      <c r="G798" s="51"/>
      <c r="H798" s="78" t="str">
        <f>IF(AND(G744=0),AC796,AG798)</f>
        <v>Not required</v>
      </c>
      <c r="I798" s="51"/>
      <c r="J798" s="51"/>
      <c r="K798" s="51"/>
      <c r="L798" s="44"/>
      <c r="M798" s="44"/>
      <c r="N798" s="194"/>
      <c r="O798" s="194"/>
      <c r="P798" s="194"/>
      <c r="Q798" s="194"/>
      <c r="R798" s="194"/>
      <c r="S798" s="194"/>
      <c r="T798" s="194"/>
      <c r="U798" s="194"/>
      <c r="V798" s="194"/>
      <c r="W798" s="194"/>
      <c r="X798" s="194"/>
      <c r="Y798" s="194"/>
      <c r="Z798" s="194"/>
      <c r="AA798" s="194"/>
      <c r="AB798" s="194"/>
      <c r="AC798" s="194">
        <f>G744*J744</f>
        <v>0</v>
      </c>
      <c r="AD798" s="194">
        <f>AC798/500</f>
        <v>0</v>
      </c>
      <c r="AE798" s="194">
        <f>ROUNDUP(AD798,0)</f>
        <v>0</v>
      </c>
      <c r="AF798" s="194"/>
      <c r="AG798" s="194" t="str">
        <f>_xlfn.CONCAT(AE798, " Bottle(s) Required")</f>
        <v>0 Bottle(s) Required</v>
      </c>
      <c r="AH798" s="194"/>
      <c r="AI798" s="194"/>
      <c r="AJ798" s="194"/>
      <c r="AK798" s="194"/>
      <c r="AL798" s="194"/>
      <c r="AM798" s="194"/>
      <c r="AN798" s="194"/>
      <c r="AO798" s="194"/>
      <c r="AP798" s="194"/>
      <c r="AQ798" s="194"/>
      <c r="AR798" s="194"/>
      <c r="AS798" s="194"/>
      <c r="AT798" s="194"/>
      <c r="AU798" s="194"/>
      <c r="AV798" s="194"/>
      <c r="AW798" s="194"/>
      <c r="AX798" s="194"/>
      <c r="AY798" s="194"/>
      <c r="AZ798" s="194"/>
    </row>
    <row r="799" spans="1:52" s="36" customFormat="1" ht="18.5" x14ac:dyDescent="0.45">
      <c r="A799" s="86" t="s">
        <v>256</v>
      </c>
      <c r="B799" s="197" t="s">
        <v>256</v>
      </c>
      <c r="C799" s="37"/>
      <c r="D799" s="37"/>
      <c r="E799" s="45" t="s">
        <v>235</v>
      </c>
      <c r="F799" s="45"/>
      <c r="G799" s="45"/>
      <c r="H799" s="78" t="str">
        <f>IF(AND(G745=0),AC796,AC797)</f>
        <v>Not required</v>
      </c>
      <c r="I799" s="78"/>
      <c r="J799" s="78"/>
      <c r="K799" s="45"/>
      <c r="L799" s="44"/>
      <c r="M799" s="44"/>
      <c r="N799" s="194"/>
      <c r="O799" s="194"/>
      <c r="P799" s="194"/>
      <c r="Q799" s="194"/>
      <c r="R799" s="194"/>
      <c r="S799" s="194"/>
      <c r="T799" s="194"/>
      <c r="U799" s="194"/>
      <c r="V799" s="194"/>
      <c r="W799" s="194"/>
      <c r="X799" s="194"/>
      <c r="Y799" s="194"/>
      <c r="Z799" s="194"/>
      <c r="AA799" s="194"/>
      <c r="AB799" s="194"/>
      <c r="AC799" s="194"/>
      <c r="AD799" s="194"/>
      <c r="AE799" s="194"/>
      <c r="AF799" s="194"/>
      <c r="AG799" s="194"/>
      <c r="AH799" s="194"/>
      <c r="AI799" s="194"/>
      <c r="AJ799" s="194"/>
      <c r="AK799" s="194"/>
      <c r="AL799" s="194"/>
      <c r="AM799" s="194"/>
      <c r="AN799" s="194"/>
      <c r="AO799" s="194"/>
      <c r="AP799" s="194"/>
      <c r="AQ799" s="194"/>
      <c r="AR799" s="194"/>
      <c r="AS799" s="194"/>
      <c r="AT799" s="194"/>
      <c r="AU799" s="194"/>
      <c r="AV799" s="194"/>
      <c r="AW799" s="194"/>
      <c r="AX799" s="194"/>
      <c r="AY799" s="194"/>
      <c r="AZ799" s="194"/>
    </row>
    <row r="800" spans="1:52" s="36" customFormat="1" ht="18.5" x14ac:dyDescent="0.45">
      <c r="A800" s="86" t="s">
        <v>256</v>
      </c>
      <c r="B800" s="197" t="s">
        <v>256</v>
      </c>
      <c r="C800" s="37"/>
      <c r="D800" s="37"/>
      <c r="E800" s="49" t="s">
        <v>241</v>
      </c>
      <c r="F800" s="50"/>
      <c r="G800" s="51"/>
      <c r="H800" s="78" t="str">
        <f>IF(AND(G746=0),AC796,AG800)</f>
        <v>Not required</v>
      </c>
      <c r="I800" s="51"/>
      <c r="J800" s="51"/>
      <c r="K800" s="51"/>
      <c r="L800" s="44"/>
      <c r="M800" s="44"/>
      <c r="N800" s="194"/>
      <c r="O800" s="194"/>
      <c r="P800" s="194"/>
      <c r="Q800" s="194"/>
      <c r="R800" s="194"/>
      <c r="S800" s="194"/>
      <c r="T800" s="194"/>
      <c r="U800" s="194"/>
      <c r="V800" s="194"/>
      <c r="W800" s="194"/>
      <c r="X800" s="194"/>
      <c r="Y800" s="194"/>
      <c r="Z800" s="194"/>
      <c r="AA800" s="194"/>
      <c r="AB800" s="194"/>
      <c r="AC800" s="194">
        <f>G746*J746</f>
        <v>0</v>
      </c>
      <c r="AD800" s="194">
        <f>AC800/500</f>
        <v>0</v>
      </c>
      <c r="AE800" s="194">
        <f>ROUNDUP(AD800,0)</f>
        <v>0</v>
      </c>
      <c r="AF800" s="194"/>
      <c r="AG800" s="194" t="str">
        <f t="shared" ref="AG800:AG802" si="0">_xlfn.CONCAT(AE800, " Bottle(s) Required")</f>
        <v>0 Bottle(s) Required</v>
      </c>
      <c r="AH800" s="194"/>
      <c r="AI800" s="194"/>
      <c r="AJ800" s="194"/>
      <c r="AK800" s="194"/>
      <c r="AL800" s="194"/>
      <c r="AM800" s="194"/>
      <c r="AN800" s="194"/>
      <c r="AO800" s="194"/>
      <c r="AP800" s="194"/>
      <c r="AQ800" s="194"/>
      <c r="AR800" s="194"/>
      <c r="AS800" s="194"/>
      <c r="AT800" s="194"/>
      <c r="AU800" s="194"/>
      <c r="AV800" s="194"/>
      <c r="AW800" s="194"/>
      <c r="AX800" s="194"/>
      <c r="AY800" s="194"/>
      <c r="AZ800" s="194"/>
    </row>
    <row r="801" spans="1:52" s="36" customFormat="1" ht="18.5" x14ac:dyDescent="0.45">
      <c r="A801" s="86" t="s">
        <v>256</v>
      </c>
      <c r="B801" s="197" t="s">
        <v>256</v>
      </c>
      <c r="C801" s="37"/>
      <c r="D801" s="37"/>
      <c r="E801" s="49" t="s">
        <v>242</v>
      </c>
      <c r="F801" s="50"/>
      <c r="G801" s="51"/>
      <c r="H801" s="78" t="str">
        <f>IF(AND(G747=0),AC796,AG801)</f>
        <v>Not required</v>
      </c>
      <c r="I801" s="51"/>
      <c r="J801" s="51"/>
      <c r="K801" s="51"/>
      <c r="L801" s="44"/>
      <c r="M801" s="44"/>
      <c r="N801" s="194"/>
      <c r="O801" s="194"/>
      <c r="P801" s="194"/>
      <c r="Q801" s="194"/>
      <c r="R801" s="194"/>
      <c r="S801" s="194"/>
      <c r="T801" s="194"/>
      <c r="U801" s="194"/>
      <c r="V801" s="194"/>
      <c r="W801" s="194"/>
      <c r="X801" s="194"/>
      <c r="Y801" s="194"/>
      <c r="Z801" s="194"/>
      <c r="AA801" s="194"/>
      <c r="AB801" s="194"/>
      <c r="AC801" s="194">
        <f>G747*J747</f>
        <v>0</v>
      </c>
      <c r="AD801" s="194">
        <f>AC801/500</f>
        <v>0</v>
      </c>
      <c r="AE801" s="194">
        <f>ROUNDUP(AD801,0)</f>
        <v>0</v>
      </c>
      <c r="AF801" s="194"/>
      <c r="AG801" s="194" t="str">
        <f t="shared" si="0"/>
        <v>0 Bottle(s) Required</v>
      </c>
      <c r="AH801" s="194"/>
      <c r="AI801" s="194"/>
      <c r="AJ801" s="194"/>
      <c r="AK801" s="194"/>
      <c r="AL801" s="194"/>
      <c r="AM801" s="194"/>
      <c r="AN801" s="194"/>
      <c r="AO801" s="194"/>
      <c r="AP801" s="194"/>
      <c r="AQ801" s="194"/>
      <c r="AR801" s="194"/>
      <c r="AS801" s="194"/>
      <c r="AT801" s="194"/>
      <c r="AU801" s="194"/>
      <c r="AV801" s="194"/>
      <c r="AW801" s="194"/>
      <c r="AX801" s="194"/>
      <c r="AY801" s="194"/>
      <c r="AZ801" s="194"/>
    </row>
    <row r="802" spans="1:52" s="36" customFormat="1" ht="18.5" x14ac:dyDescent="0.45">
      <c r="A802" s="86" t="s">
        <v>256</v>
      </c>
      <c r="B802" s="197" t="s">
        <v>256</v>
      </c>
      <c r="C802" s="37"/>
      <c r="D802" s="37"/>
      <c r="E802" s="49" t="s">
        <v>243</v>
      </c>
      <c r="F802" s="50"/>
      <c r="G802" s="51"/>
      <c r="H802" s="78" t="str">
        <f>IF(AND(G748=0),AC797,AG802)</f>
        <v>Required</v>
      </c>
      <c r="I802" s="51"/>
      <c r="J802" s="51"/>
      <c r="K802" s="51"/>
      <c r="L802" s="44"/>
      <c r="M802" s="44"/>
      <c r="N802" s="194"/>
      <c r="O802" s="194"/>
      <c r="P802" s="194"/>
      <c r="Q802" s="194"/>
      <c r="R802" s="194"/>
      <c r="S802" s="194"/>
      <c r="T802" s="194"/>
      <c r="U802" s="194"/>
      <c r="V802" s="194"/>
      <c r="W802" s="194"/>
      <c r="X802" s="194"/>
      <c r="Y802" s="194"/>
      <c r="Z802" s="194"/>
      <c r="AA802" s="194"/>
      <c r="AB802" s="194"/>
      <c r="AC802" s="194">
        <f>G748*J748</f>
        <v>0</v>
      </c>
      <c r="AD802" s="194">
        <f>AC802/500</f>
        <v>0</v>
      </c>
      <c r="AE802" s="194">
        <f>ROUNDUP(AD802,0)</f>
        <v>0</v>
      </c>
      <c r="AF802" s="194"/>
      <c r="AG802" s="194" t="str">
        <f t="shared" si="0"/>
        <v>0 Bottle(s) Required</v>
      </c>
      <c r="AH802" s="194"/>
      <c r="AI802" s="194"/>
      <c r="AJ802" s="194"/>
      <c r="AK802" s="194"/>
      <c r="AL802" s="194"/>
      <c r="AM802" s="194"/>
      <c r="AN802" s="194"/>
      <c r="AO802" s="194"/>
      <c r="AP802" s="194"/>
      <c r="AQ802" s="194"/>
      <c r="AR802" s="194"/>
      <c r="AS802" s="194"/>
      <c r="AT802" s="194"/>
      <c r="AU802" s="194"/>
      <c r="AV802" s="194"/>
      <c r="AW802" s="194"/>
      <c r="AX802" s="194"/>
      <c r="AY802" s="194"/>
      <c r="AZ802" s="194"/>
    </row>
    <row r="803" spans="1:52" s="36" customFormat="1" ht="18.5" x14ac:dyDescent="0.45">
      <c r="A803" s="86" t="s">
        <v>256</v>
      </c>
      <c r="B803" s="197" t="s">
        <v>256</v>
      </c>
      <c r="C803" s="37"/>
      <c r="D803" s="37"/>
      <c r="E803" s="49" t="s">
        <v>236</v>
      </c>
      <c r="F803" s="50"/>
      <c r="G803" s="51"/>
      <c r="H803" s="78" t="s">
        <v>231</v>
      </c>
      <c r="I803" s="51"/>
      <c r="J803" s="51"/>
      <c r="K803" s="51"/>
      <c r="L803" s="61"/>
      <c r="M803" s="44"/>
      <c r="N803" s="194"/>
      <c r="O803" s="194"/>
      <c r="P803" s="194"/>
      <c r="Q803" s="194"/>
      <c r="R803" s="194"/>
      <c r="S803" s="194"/>
      <c r="T803" s="194"/>
      <c r="U803" s="194"/>
      <c r="V803" s="194"/>
      <c r="W803" s="194"/>
      <c r="X803" s="194"/>
      <c r="Y803" s="194"/>
      <c r="Z803" s="194"/>
      <c r="AA803" s="194"/>
      <c r="AB803" s="194"/>
      <c r="AC803" s="194"/>
      <c r="AD803" s="194"/>
      <c r="AE803" s="194"/>
      <c r="AF803" s="194"/>
      <c r="AG803" s="194"/>
      <c r="AH803" s="194"/>
      <c r="AI803" s="194"/>
      <c r="AJ803" s="194"/>
      <c r="AK803" s="194"/>
      <c r="AL803" s="194"/>
      <c r="AM803" s="194"/>
      <c r="AN803" s="194"/>
      <c r="AO803" s="194"/>
      <c r="AP803" s="194"/>
      <c r="AQ803" s="194"/>
      <c r="AR803" s="194"/>
      <c r="AS803" s="194"/>
      <c r="AT803" s="194"/>
      <c r="AU803" s="194"/>
      <c r="AV803" s="194"/>
      <c r="AW803" s="194"/>
      <c r="AX803" s="194"/>
      <c r="AY803" s="194"/>
      <c r="AZ803" s="194"/>
    </row>
    <row r="804" spans="1:52" s="36" customFormat="1" ht="18.5" x14ac:dyDescent="0.45">
      <c r="A804" s="86" t="s">
        <v>256</v>
      </c>
      <c r="B804" s="197" t="s">
        <v>256</v>
      </c>
      <c r="C804" s="37"/>
      <c r="D804" s="37"/>
      <c r="E804" s="49" t="s">
        <v>244</v>
      </c>
      <c r="F804" s="50"/>
      <c r="G804" s="51"/>
      <c r="H804" s="78" t="str">
        <f>IF(AND(G757=0),AC796,AG804)</f>
        <v>Not required</v>
      </c>
      <c r="I804" s="51"/>
      <c r="J804" s="51"/>
      <c r="K804" s="51"/>
      <c r="L804" s="61"/>
      <c r="M804" s="44"/>
      <c r="N804" s="194"/>
      <c r="O804" s="194"/>
      <c r="P804" s="194"/>
      <c r="Q804" s="194"/>
      <c r="R804" s="194"/>
      <c r="S804" s="194"/>
      <c r="T804" s="194"/>
      <c r="U804" s="194"/>
      <c r="V804" s="194"/>
      <c r="W804" s="194"/>
      <c r="X804" s="194"/>
      <c r="Y804" s="194"/>
      <c r="Z804" s="194"/>
      <c r="AA804" s="194"/>
      <c r="AB804" s="194"/>
      <c r="AC804" s="194">
        <f>G757*J757</f>
        <v>0</v>
      </c>
      <c r="AD804" s="194">
        <f t="shared" ref="AD804:AD806" si="1">AC804/500</f>
        <v>0</v>
      </c>
      <c r="AE804" s="194">
        <f t="shared" ref="AE804:AE806" si="2">ROUNDUP(AD804,0)</f>
        <v>0</v>
      </c>
      <c r="AF804" s="194"/>
      <c r="AG804" s="194" t="str">
        <f t="shared" ref="AG804:AG806" si="3">_xlfn.CONCAT(AE804, " Bottle(s) Required")</f>
        <v>0 Bottle(s) Required</v>
      </c>
      <c r="AH804" s="194"/>
      <c r="AI804" s="194"/>
      <c r="AJ804" s="194"/>
      <c r="AK804" s="194"/>
      <c r="AL804" s="194"/>
      <c r="AM804" s="194"/>
      <c r="AN804" s="194"/>
      <c r="AO804" s="194"/>
      <c r="AP804" s="194"/>
      <c r="AQ804" s="194"/>
      <c r="AR804" s="194"/>
      <c r="AS804" s="194"/>
      <c r="AT804" s="194"/>
      <c r="AU804" s="194"/>
      <c r="AV804" s="194"/>
      <c r="AW804" s="194"/>
      <c r="AX804" s="194"/>
      <c r="AY804" s="194"/>
      <c r="AZ804" s="194"/>
    </row>
    <row r="805" spans="1:52" s="36" customFormat="1" ht="18.5" x14ac:dyDescent="0.45">
      <c r="A805" s="86" t="s">
        <v>256</v>
      </c>
      <c r="B805" s="197" t="s">
        <v>256</v>
      </c>
      <c r="C805" s="37"/>
      <c r="D805" s="37"/>
      <c r="E805" s="49" t="s">
        <v>245</v>
      </c>
      <c r="F805" s="50"/>
      <c r="G805" s="51"/>
      <c r="H805" s="78" t="str">
        <f>IF(AND(G758=0),AC796,AG805)</f>
        <v>Not required</v>
      </c>
      <c r="I805" s="51"/>
      <c r="J805" s="51"/>
      <c r="K805" s="51"/>
      <c r="L805" s="61"/>
      <c r="M805" s="44"/>
      <c r="N805" s="194"/>
      <c r="O805" s="194"/>
      <c r="P805" s="194"/>
      <c r="Q805" s="194"/>
      <c r="R805" s="194"/>
      <c r="S805" s="194"/>
      <c r="T805" s="194"/>
      <c r="U805" s="194"/>
      <c r="V805" s="194"/>
      <c r="W805" s="194"/>
      <c r="X805" s="194"/>
      <c r="Y805" s="194"/>
      <c r="Z805" s="194"/>
      <c r="AA805" s="194"/>
      <c r="AB805" s="194"/>
      <c r="AC805" s="194">
        <f>G758*J758</f>
        <v>0</v>
      </c>
      <c r="AD805" s="194">
        <f t="shared" si="1"/>
        <v>0</v>
      </c>
      <c r="AE805" s="194">
        <f t="shared" si="2"/>
        <v>0</v>
      </c>
      <c r="AF805" s="194"/>
      <c r="AG805" s="194" t="str">
        <f t="shared" si="3"/>
        <v>0 Bottle(s) Required</v>
      </c>
      <c r="AH805" s="194"/>
      <c r="AI805" s="194"/>
      <c r="AJ805" s="194"/>
      <c r="AK805" s="194"/>
      <c r="AL805" s="194"/>
      <c r="AM805" s="194"/>
      <c r="AN805" s="194"/>
      <c r="AO805" s="194"/>
      <c r="AP805" s="194"/>
      <c r="AQ805" s="194"/>
      <c r="AR805" s="194"/>
      <c r="AS805" s="194"/>
      <c r="AT805" s="194"/>
      <c r="AU805" s="194"/>
      <c r="AV805" s="194"/>
      <c r="AW805" s="194"/>
      <c r="AX805" s="194"/>
      <c r="AY805" s="194"/>
      <c r="AZ805" s="194"/>
    </row>
    <row r="806" spans="1:52" s="36" customFormat="1" ht="18.5" x14ac:dyDescent="0.45">
      <c r="A806" s="86" t="s">
        <v>256</v>
      </c>
      <c r="B806" s="197" t="s">
        <v>256</v>
      </c>
      <c r="C806" s="37"/>
      <c r="D806" s="37"/>
      <c r="E806" s="49" t="s">
        <v>246</v>
      </c>
      <c r="F806" s="50"/>
      <c r="G806" s="51"/>
      <c r="H806" s="78" t="str">
        <f>IF(AND(G759=0),AC796,AG806)</f>
        <v>Not required</v>
      </c>
      <c r="I806" s="51"/>
      <c r="J806" s="51"/>
      <c r="K806" s="51"/>
      <c r="L806" s="61"/>
      <c r="M806" s="44"/>
      <c r="N806" s="194"/>
      <c r="O806" s="194"/>
      <c r="P806" s="194"/>
      <c r="Q806" s="194"/>
      <c r="R806" s="194"/>
      <c r="S806" s="194"/>
      <c r="T806" s="194"/>
      <c r="U806" s="194"/>
      <c r="V806" s="194"/>
      <c r="W806" s="194"/>
      <c r="X806" s="194"/>
      <c r="Y806" s="194"/>
      <c r="Z806" s="194"/>
      <c r="AA806" s="194"/>
      <c r="AB806" s="194"/>
      <c r="AC806" s="194">
        <f>G759*J759</f>
        <v>0</v>
      </c>
      <c r="AD806" s="194">
        <f t="shared" si="1"/>
        <v>0</v>
      </c>
      <c r="AE806" s="194">
        <f t="shared" si="2"/>
        <v>0</v>
      </c>
      <c r="AF806" s="194"/>
      <c r="AG806" s="194" t="str">
        <f t="shared" si="3"/>
        <v>0 Bottle(s) Required</v>
      </c>
      <c r="AH806" s="194"/>
      <c r="AI806" s="194"/>
      <c r="AJ806" s="194"/>
      <c r="AK806" s="194"/>
      <c r="AL806" s="194"/>
      <c r="AM806" s="194"/>
      <c r="AN806" s="194"/>
      <c r="AO806" s="194"/>
      <c r="AP806" s="194"/>
      <c r="AQ806" s="194"/>
      <c r="AR806" s="194"/>
      <c r="AS806" s="194"/>
      <c r="AT806" s="194"/>
      <c r="AU806" s="194"/>
      <c r="AV806" s="194"/>
      <c r="AW806" s="194"/>
      <c r="AX806" s="194"/>
      <c r="AY806" s="194"/>
      <c r="AZ806" s="194"/>
    </row>
    <row r="807" spans="1:52" s="36" customFormat="1" ht="18.5" x14ac:dyDescent="0.45">
      <c r="A807" s="86" t="s">
        <v>256</v>
      </c>
      <c r="B807" s="197" t="s">
        <v>256</v>
      </c>
      <c r="C807" s="37"/>
      <c r="D807" s="37"/>
      <c r="E807" s="49" t="s">
        <v>247</v>
      </c>
      <c r="F807" s="50"/>
      <c r="G807" s="51"/>
      <c r="H807" s="78" t="str">
        <f>IF(AND(G760=0),AC796,AC795)</f>
        <v>Not required</v>
      </c>
      <c r="I807" s="51"/>
      <c r="J807" s="51"/>
      <c r="K807" s="51"/>
      <c r="L807" s="61"/>
      <c r="M807" s="44"/>
      <c r="N807" s="194"/>
      <c r="O807" s="194"/>
      <c r="P807" s="194"/>
      <c r="Q807" s="194"/>
      <c r="R807" s="194"/>
      <c r="S807" s="194"/>
      <c r="T807" s="194"/>
      <c r="U807" s="194"/>
      <c r="V807" s="194"/>
      <c r="W807" s="194"/>
      <c r="X807" s="194"/>
      <c r="Y807" s="194"/>
      <c r="Z807" s="194"/>
      <c r="AA807" s="194"/>
      <c r="AB807" s="194"/>
      <c r="AC807" s="194"/>
      <c r="AD807" s="194"/>
      <c r="AE807" s="194"/>
      <c r="AF807" s="194"/>
      <c r="AG807" s="194"/>
      <c r="AH807" s="194"/>
      <c r="AI807" s="194"/>
      <c r="AJ807" s="194"/>
      <c r="AK807" s="194"/>
      <c r="AL807" s="194"/>
      <c r="AM807" s="194"/>
      <c r="AN807" s="194"/>
      <c r="AO807" s="194"/>
      <c r="AP807" s="194"/>
      <c r="AQ807" s="194"/>
      <c r="AR807" s="194"/>
      <c r="AS807" s="194"/>
      <c r="AT807" s="194"/>
      <c r="AU807" s="194"/>
      <c r="AV807" s="194"/>
      <c r="AW807" s="194"/>
      <c r="AX807" s="194"/>
      <c r="AY807" s="194"/>
      <c r="AZ807" s="194"/>
    </row>
    <row r="808" spans="1:52" s="36" customFormat="1" ht="18.5" x14ac:dyDescent="0.45">
      <c r="A808" s="86" t="s">
        <v>256</v>
      </c>
      <c r="B808" s="197" t="s">
        <v>256</v>
      </c>
      <c r="C808" s="37"/>
      <c r="D808" s="37"/>
      <c r="E808" s="49" t="s">
        <v>403</v>
      </c>
      <c r="F808" s="50"/>
      <c r="G808" s="51"/>
      <c r="H808" s="78" t="str">
        <f>IF(AND(G762=0),AC796,AC795)</f>
        <v>Not required</v>
      </c>
      <c r="I808" s="51"/>
      <c r="J808" s="51"/>
      <c r="K808" s="51"/>
      <c r="L808" s="61"/>
      <c r="M808" s="44"/>
      <c r="N808" s="194"/>
      <c r="O808" s="194"/>
      <c r="P808" s="194"/>
      <c r="Q808" s="194"/>
      <c r="R808" s="194"/>
      <c r="S808" s="194"/>
      <c r="T808" s="194"/>
      <c r="U808" s="194"/>
      <c r="V808" s="194"/>
      <c r="W808" s="194"/>
      <c r="X808" s="194"/>
      <c r="Y808" s="194"/>
      <c r="Z808" s="194"/>
      <c r="AA808" s="194"/>
      <c r="AB808" s="194"/>
      <c r="AC808" s="194"/>
      <c r="AD808" s="194"/>
      <c r="AE808" s="194"/>
      <c r="AF808" s="194"/>
      <c r="AG808" s="194"/>
      <c r="AH808" s="194"/>
      <c r="AI808" s="194"/>
      <c r="AJ808" s="194"/>
      <c r="AK808" s="194"/>
      <c r="AL808" s="194"/>
      <c r="AM808" s="194"/>
      <c r="AN808" s="194"/>
      <c r="AO808" s="194"/>
      <c r="AP808" s="194"/>
      <c r="AQ808" s="194"/>
      <c r="AR808" s="194"/>
      <c r="AS808" s="194"/>
      <c r="AT808" s="194"/>
      <c r="AU808" s="194"/>
      <c r="AV808" s="194"/>
      <c r="AW808" s="194"/>
      <c r="AX808" s="194"/>
      <c r="AY808" s="194"/>
      <c r="AZ808" s="194"/>
    </row>
    <row r="809" spans="1:52" s="36" customFormat="1" ht="18.5" x14ac:dyDescent="0.45">
      <c r="A809" s="86" t="s">
        <v>256</v>
      </c>
      <c r="B809" s="197" t="s">
        <v>256</v>
      </c>
      <c r="C809" s="37"/>
      <c r="D809" s="37"/>
      <c r="E809" s="49" t="s">
        <v>248</v>
      </c>
      <c r="F809" s="50"/>
      <c r="G809" s="51"/>
      <c r="H809" s="78" t="str">
        <f>IF(AND(G764=0),AC796,AC795)</f>
        <v>Not required</v>
      </c>
      <c r="I809" s="51"/>
      <c r="J809" s="51"/>
      <c r="K809" s="51"/>
      <c r="L809" s="61"/>
      <c r="M809" s="44"/>
      <c r="N809" s="194"/>
      <c r="O809" s="194"/>
      <c r="P809" s="194"/>
      <c r="Q809" s="194"/>
      <c r="R809" s="194"/>
      <c r="S809" s="194"/>
      <c r="T809" s="194"/>
      <c r="U809" s="194"/>
      <c r="V809" s="194"/>
      <c r="W809" s="194"/>
      <c r="X809" s="194"/>
      <c r="Y809" s="194"/>
      <c r="Z809" s="194"/>
      <c r="AA809" s="194"/>
      <c r="AB809" s="194"/>
      <c r="AC809" s="194"/>
      <c r="AD809" s="194"/>
      <c r="AE809" s="194"/>
      <c r="AF809" s="194"/>
      <c r="AG809" s="194"/>
      <c r="AH809" s="194"/>
      <c r="AI809" s="194"/>
      <c r="AJ809" s="194"/>
      <c r="AK809" s="194"/>
      <c r="AL809" s="194"/>
      <c r="AM809" s="194"/>
      <c r="AN809" s="194"/>
      <c r="AO809" s="194"/>
      <c r="AP809" s="194"/>
      <c r="AQ809" s="194"/>
      <c r="AR809" s="194"/>
      <c r="AS809" s="194"/>
      <c r="AT809" s="194"/>
      <c r="AU809" s="194"/>
      <c r="AV809" s="194"/>
      <c r="AW809" s="194"/>
      <c r="AX809" s="194"/>
      <c r="AY809" s="194"/>
      <c r="AZ809" s="194"/>
    </row>
    <row r="810" spans="1:52" s="36" customFormat="1" ht="18.5" x14ac:dyDescent="0.45">
      <c r="A810" s="86" t="s">
        <v>256</v>
      </c>
      <c r="B810" s="197" t="s">
        <v>256</v>
      </c>
      <c r="C810" s="37"/>
      <c r="D810" s="37"/>
      <c r="E810" s="49" t="s">
        <v>249</v>
      </c>
      <c r="F810" s="50"/>
      <c r="G810" s="51"/>
      <c r="H810" s="78" t="str">
        <f>IF(AND(G766=0),AC796,AC795)</f>
        <v>Not required</v>
      </c>
      <c r="I810" s="51"/>
      <c r="J810" s="51"/>
      <c r="K810" s="51"/>
      <c r="L810" s="61"/>
      <c r="M810" s="44"/>
      <c r="N810" s="194"/>
      <c r="O810" s="194"/>
      <c r="P810" s="194"/>
      <c r="Q810" s="194"/>
      <c r="R810" s="194"/>
      <c r="S810" s="194"/>
      <c r="T810" s="194"/>
      <c r="U810" s="194"/>
      <c r="V810" s="194"/>
      <c r="W810" s="194"/>
      <c r="X810" s="194"/>
      <c r="Y810" s="194"/>
      <c r="Z810" s="194"/>
      <c r="AA810" s="194"/>
      <c r="AB810" s="194"/>
      <c r="AC810" s="194"/>
      <c r="AD810" s="194"/>
      <c r="AE810" s="194"/>
      <c r="AF810" s="194"/>
      <c r="AG810" s="194"/>
      <c r="AH810" s="194"/>
      <c r="AI810" s="194"/>
      <c r="AJ810" s="194"/>
      <c r="AK810" s="194"/>
      <c r="AL810" s="194"/>
      <c r="AM810" s="194"/>
      <c r="AN810" s="194"/>
      <c r="AO810" s="194"/>
      <c r="AP810" s="194"/>
      <c r="AQ810" s="194"/>
      <c r="AR810" s="194"/>
      <c r="AS810" s="194"/>
      <c r="AT810" s="194"/>
      <c r="AU810" s="194"/>
      <c r="AV810" s="194"/>
      <c r="AW810" s="194"/>
      <c r="AX810" s="194"/>
      <c r="AY810" s="194"/>
      <c r="AZ810" s="194"/>
    </row>
    <row r="811" spans="1:52" s="36" customFormat="1" ht="18.5" x14ac:dyDescent="0.45">
      <c r="A811" s="86" t="s">
        <v>256</v>
      </c>
      <c r="B811" s="197" t="s">
        <v>256</v>
      </c>
      <c r="C811" s="37"/>
      <c r="D811" s="37"/>
      <c r="E811" s="49" t="s">
        <v>262</v>
      </c>
      <c r="F811" s="50"/>
      <c r="G811" s="51"/>
      <c r="H811" s="78" t="str">
        <f>IF(AND(G501&gt;=2),AC796,AC797)</f>
        <v>Not required</v>
      </c>
      <c r="I811" s="51"/>
      <c r="J811" s="51"/>
      <c r="K811" s="51"/>
      <c r="L811" s="61"/>
      <c r="M811" s="44"/>
      <c r="N811" s="194"/>
      <c r="O811" s="194"/>
      <c r="P811" s="194"/>
      <c r="Q811" s="194"/>
      <c r="R811" s="194"/>
      <c r="S811" s="194"/>
      <c r="T811" s="194"/>
      <c r="U811" s="194"/>
      <c r="V811" s="194"/>
      <c r="W811" s="194"/>
      <c r="X811" s="194"/>
      <c r="Y811" s="194"/>
      <c r="Z811" s="194"/>
      <c r="AA811" s="194"/>
      <c r="AB811" s="194"/>
      <c r="AC811" s="194"/>
      <c r="AD811" s="194"/>
      <c r="AE811" s="194"/>
      <c r="AF811" s="194"/>
      <c r="AG811" s="194"/>
      <c r="AH811" s="194"/>
      <c r="AI811" s="194"/>
      <c r="AJ811" s="194"/>
      <c r="AK811" s="194"/>
      <c r="AL811" s="194"/>
      <c r="AM811" s="194"/>
      <c r="AN811" s="194"/>
      <c r="AO811" s="194"/>
      <c r="AP811" s="194"/>
      <c r="AQ811" s="194"/>
      <c r="AR811" s="194"/>
      <c r="AS811" s="194"/>
      <c r="AT811" s="194"/>
      <c r="AU811" s="194"/>
      <c r="AV811" s="194"/>
      <c r="AW811" s="194"/>
      <c r="AX811" s="194"/>
      <c r="AY811" s="194"/>
      <c r="AZ811" s="194"/>
    </row>
    <row r="812" spans="1:52" s="36" customFormat="1" ht="18.5" x14ac:dyDescent="0.45">
      <c r="A812" s="86" t="s">
        <v>256</v>
      </c>
      <c r="B812" s="197" t="s">
        <v>256</v>
      </c>
      <c r="C812" s="37"/>
      <c r="D812" s="37"/>
      <c r="E812" s="49" t="s">
        <v>250</v>
      </c>
      <c r="F812" s="50"/>
      <c r="G812" s="51"/>
      <c r="H812" s="78" t="str">
        <f>IF(AND(G773=0),AC796,AG812)</f>
        <v>Not required</v>
      </c>
      <c r="I812" s="51"/>
      <c r="J812" s="51"/>
      <c r="K812" s="51"/>
      <c r="L812" s="61"/>
      <c r="M812" s="44"/>
      <c r="N812" s="194"/>
      <c r="O812" s="194"/>
      <c r="P812" s="194"/>
      <c r="Q812" s="194"/>
      <c r="R812" s="194"/>
      <c r="S812" s="194"/>
      <c r="T812" s="194"/>
      <c r="U812" s="194"/>
      <c r="V812" s="194"/>
      <c r="W812" s="194"/>
      <c r="X812" s="194"/>
      <c r="Y812" s="194"/>
      <c r="Z812" s="194"/>
      <c r="AA812" s="194"/>
      <c r="AB812" s="194"/>
      <c r="AC812" s="194">
        <f>G773*J773</f>
        <v>0</v>
      </c>
      <c r="AD812" s="194">
        <f t="shared" ref="AD812" si="4">AC812/500</f>
        <v>0</v>
      </c>
      <c r="AE812" s="194">
        <f t="shared" ref="AE812" si="5">ROUNDUP(AD812,0)</f>
        <v>0</v>
      </c>
      <c r="AF812" s="194"/>
      <c r="AG812" s="194" t="str">
        <f t="shared" ref="AG812" si="6">_xlfn.CONCAT(AE812, " Bottle(s) Required")</f>
        <v>0 Bottle(s) Required</v>
      </c>
      <c r="AH812" s="194"/>
      <c r="AI812" s="194"/>
      <c r="AJ812" s="194"/>
      <c r="AK812" s="194"/>
      <c r="AL812" s="194"/>
      <c r="AM812" s="194"/>
      <c r="AN812" s="194"/>
      <c r="AO812" s="194"/>
      <c r="AP812" s="194"/>
      <c r="AQ812" s="194"/>
      <c r="AR812" s="194"/>
      <c r="AS812" s="194"/>
      <c r="AT812" s="194"/>
      <c r="AU812" s="194"/>
      <c r="AV812" s="194"/>
      <c r="AW812" s="194"/>
      <c r="AX812" s="194"/>
      <c r="AY812" s="194"/>
      <c r="AZ812" s="194"/>
    </row>
    <row r="813" spans="1:52" s="36" customFormat="1" ht="18.5" x14ac:dyDescent="0.45">
      <c r="A813" s="86" t="s">
        <v>256</v>
      </c>
      <c r="B813" s="197" t="s">
        <v>256</v>
      </c>
      <c r="C813" s="37"/>
      <c r="D813" s="37"/>
      <c r="E813" s="49" t="s">
        <v>404</v>
      </c>
      <c r="F813" s="50"/>
      <c r="G813" s="51"/>
      <c r="H813" s="78" t="str">
        <f>IF(AND(G780=0),AC796,AC793)</f>
        <v>Not required</v>
      </c>
      <c r="I813" s="51"/>
      <c r="J813" s="51"/>
      <c r="K813" s="51"/>
      <c r="L813" s="61"/>
      <c r="M813" s="44"/>
      <c r="N813" s="194"/>
      <c r="O813" s="194"/>
      <c r="P813" s="194"/>
      <c r="Q813" s="194"/>
      <c r="R813" s="194"/>
      <c r="S813" s="194"/>
      <c r="T813" s="194"/>
      <c r="U813" s="194"/>
      <c r="V813" s="194"/>
      <c r="W813" s="194"/>
      <c r="X813" s="194"/>
      <c r="Y813" s="194"/>
      <c r="Z813" s="194"/>
      <c r="AA813" s="194"/>
      <c r="AB813" s="194"/>
      <c r="AC813" s="194"/>
      <c r="AD813" s="194"/>
      <c r="AE813" s="194"/>
      <c r="AF813" s="194"/>
      <c r="AG813" s="194"/>
      <c r="AH813" s="194"/>
      <c r="AI813" s="194"/>
      <c r="AJ813" s="194"/>
      <c r="AK813" s="194"/>
      <c r="AL813" s="194"/>
      <c r="AM813" s="194"/>
      <c r="AN813" s="194"/>
      <c r="AO813" s="194"/>
      <c r="AP813" s="194"/>
      <c r="AQ813" s="194"/>
      <c r="AR813" s="194"/>
      <c r="AS813" s="194"/>
      <c r="AT813" s="194"/>
      <c r="AU813" s="194"/>
      <c r="AV813" s="194"/>
      <c r="AW813" s="194"/>
      <c r="AX813" s="194"/>
      <c r="AY813" s="194"/>
      <c r="AZ813" s="194"/>
    </row>
    <row r="814" spans="1:52" s="36" customFormat="1" ht="18.5" x14ac:dyDescent="0.45">
      <c r="A814" s="86" t="s">
        <v>256</v>
      </c>
      <c r="B814" s="197" t="s">
        <v>256</v>
      </c>
      <c r="C814" s="37"/>
      <c r="D814" s="37"/>
      <c r="E814" s="49" t="s">
        <v>497</v>
      </c>
      <c r="F814" s="50"/>
      <c r="G814" s="51"/>
      <c r="H814" s="78" t="str">
        <f>IF(AND(G782=0),AC796,AC814)</f>
        <v>Not required</v>
      </c>
      <c r="I814" s="51"/>
      <c r="J814" s="51"/>
      <c r="K814" s="51"/>
      <c r="L814" s="61"/>
      <c r="M814" s="44"/>
      <c r="N814" s="194"/>
      <c r="O814" s="194"/>
      <c r="P814" s="194"/>
      <c r="Q814" s="194"/>
      <c r="R814" s="194"/>
      <c r="S814" s="194"/>
      <c r="T814" s="194"/>
      <c r="U814" s="194"/>
      <c r="V814" s="194"/>
      <c r="W814" s="194"/>
      <c r="X814" s="194"/>
      <c r="Y814" s="194"/>
      <c r="Z814" s="194"/>
      <c r="AA814" s="194"/>
      <c r="AB814" s="194"/>
      <c r="AC814" s="194" t="s">
        <v>498</v>
      </c>
      <c r="AD814" s="194"/>
      <c r="AE814" s="194"/>
      <c r="AF814" s="194"/>
      <c r="AG814" s="194"/>
      <c r="AH814" s="194"/>
      <c r="AI814" s="194"/>
      <c r="AJ814" s="194"/>
      <c r="AK814" s="194"/>
      <c r="AL814" s="194"/>
      <c r="AM814" s="194"/>
      <c r="AN814" s="194"/>
      <c r="AO814" s="194"/>
      <c r="AP814" s="194"/>
      <c r="AQ814" s="194"/>
      <c r="AR814" s="194"/>
      <c r="AS814" s="194"/>
      <c r="AT814" s="194"/>
      <c r="AU814" s="194"/>
      <c r="AV814" s="194"/>
      <c r="AW814" s="194"/>
      <c r="AX814" s="194"/>
      <c r="AY814" s="194"/>
      <c r="AZ814" s="194"/>
    </row>
    <row r="815" spans="1:52" s="36" customFormat="1" ht="31.25" customHeight="1" x14ac:dyDescent="0.45">
      <c r="A815" s="86" t="s">
        <v>256</v>
      </c>
      <c r="B815" s="197" t="s">
        <v>256</v>
      </c>
      <c r="C815" s="37"/>
      <c r="D815" s="37"/>
      <c r="E815" s="57"/>
      <c r="F815" s="43"/>
      <c r="G815" s="79"/>
      <c r="H815" s="79"/>
      <c r="I815" s="79"/>
      <c r="J815" s="79"/>
      <c r="K815" s="79"/>
      <c r="L815" s="61"/>
      <c r="M815" s="44"/>
      <c r="N815" s="194"/>
      <c r="O815" s="194"/>
      <c r="P815" s="194"/>
      <c r="Q815" s="194"/>
      <c r="R815" s="194"/>
      <c r="S815" s="194"/>
      <c r="T815" s="194"/>
      <c r="U815" s="194"/>
      <c r="V815" s="194"/>
      <c r="W815" s="194"/>
      <c r="X815" s="194"/>
      <c r="Y815" s="194"/>
      <c r="Z815" s="194"/>
      <c r="AA815" s="194"/>
      <c r="AB815" s="194"/>
      <c r="AC815" s="194"/>
      <c r="AD815" s="194"/>
      <c r="AE815" s="194"/>
      <c r="AF815" s="194"/>
      <c r="AG815" s="194"/>
      <c r="AH815" s="194"/>
      <c r="AI815" s="194"/>
      <c r="AJ815" s="194"/>
      <c r="AK815" s="194"/>
      <c r="AL815" s="194"/>
      <c r="AM815" s="194"/>
      <c r="AN815" s="194"/>
      <c r="AO815" s="194"/>
      <c r="AP815" s="194"/>
      <c r="AQ815" s="194"/>
      <c r="AR815" s="194"/>
      <c r="AS815" s="194"/>
      <c r="AT815" s="194"/>
      <c r="AU815" s="194"/>
      <c r="AV815" s="194"/>
      <c r="AW815" s="194"/>
      <c r="AX815" s="194"/>
      <c r="AY815" s="194"/>
      <c r="AZ815" s="194"/>
    </row>
    <row r="816" spans="1:52" s="36" customFormat="1" ht="18.5" x14ac:dyDescent="0.45">
      <c r="A816" s="85" t="s">
        <v>256</v>
      </c>
      <c r="B816" s="197" t="s">
        <v>256</v>
      </c>
      <c r="C816" s="37"/>
      <c r="D816" s="37"/>
      <c r="E816" s="45" t="s">
        <v>238</v>
      </c>
      <c r="F816" s="46"/>
      <c r="G816" s="47"/>
      <c r="H816" s="78" t="s">
        <v>464</v>
      </c>
      <c r="I816" s="47"/>
      <c r="J816" s="47"/>
      <c r="K816" s="47"/>
      <c r="L816" s="44"/>
      <c r="M816" s="44"/>
      <c r="N816" s="194"/>
      <c r="O816" s="194"/>
      <c r="P816" s="194"/>
      <c r="Q816" s="194"/>
      <c r="R816" s="194"/>
      <c r="S816" s="194"/>
      <c r="T816" s="194"/>
      <c r="U816" s="194"/>
      <c r="V816" s="194"/>
      <c r="W816" s="194"/>
      <c r="X816" s="194"/>
      <c r="Y816" s="194"/>
      <c r="Z816" s="194"/>
      <c r="AA816" s="194"/>
      <c r="AB816" s="194"/>
      <c r="AC816" s="194"/>
      <c r="AD816" s="194"/>
      <c r="AE816" s="194"/>
      <c r="AF816" s="194"/>
      <c r="AG816" s="194"/>
      <c r="AH816" s="194"/>
      <c r="AI816" s="194"/>
      <c r="AJ816" s="194"/>
      <c r="AK816" s="194"/>
      <c r="AL816" s="194"/>
      <c r="AM816" s="194"/>
      <c r="AN816" s="194"/>
      <c r="AO816" s="194"/>
      <c r="AP816" s="194"/>
      <c r="AQ816" s="194"/>
      <c r="AR816" s="194"/>
      <c r="AS816" s="194"/>
      <c r="AT816" s="194"/>
      <c r="AU816" s="194"/>
      <c r="AV816" s="194"/>
      <c r="AW816" s="194"/>
      <c r="AX816" s="194"/>
      <c r="AY816" s="194"/>
      <c r="AZ816" s="194"/>
    </row>
    <row r="817" spans="1:52" s="36" customFormat="1" ht="18.5" x14ac:dyDescent="0.45">
      <c r="A817" s="86" t="s">
        <v>256</v>
      </c>
      <c r="B817" s="197" t="s">
        <v>256</v>
      </c>
      <c r="C817" s="37"/>
      <c r="D817" s="37"/>
      <c r="E817" s="45" t="s">
        <v>239</v>
      </c>
      <c r="F817" s="46"/>
      <c r="G817" s="47"/>
      <c r="H817" s="78" t="s">
        <v>465</v>
      </c>
      <c r="I817" s="47"/>
      <c r="J817" s="47"/>
      <c r="K817" s="47"/>
      <c r="L817" s="61"/>
      <c r="M817" s="44"/>
      <c r="N817" s="194"/>
      <c r="O817" s="194"/>
      <c r="P817" s="194"/>
      <c r="Q817" s="194"/>
      <c r="R817" s="194"/>
      <c r="S817" s="194"/>
      <c r="T817" s="194"/>
      <c r="U817" s="194"/>
      <c r="V817" s="194"/>
      <c r="W817" s="194"/>
      <c r="X817" s="194"/>
      <c r="Y817" s="194"/>
      <c r="Z817" s="194"/>
      <c r="AA817" s="194"/>
      <c r="AB817" s="194"/>
      <c r="AC817" s="194"/>
      <c r="AD817" s="194"/>
      <c r="AE817" s="194"/>
      <c r="AF817" s="194"/>
      <c r="AG817" s="194"/>
      <c r="AH817" s="194"/>
      <c r="AI817" s="194"/>
      <c r="AJ817" s="194"/>
      <c r="AK817" s="194"/>
      <c r="AL817" s="194"/>
      <c r="AM817" s="194"/>
      <c r="AN817" s="194"/>
      <c r="AO817" s="194"/>
      <c r="AP817" s="194"/>
      <c r="AQ817" s="194"/>
      <c r="AR817" s="194"/>
      <c r="AS817" s="194"/>
      <c r="AT817" s="194"/>
      <c r="AU817" s="194"/>
      <c r="AV817" s="194"/>
      <c r="AW817" s="194"/>
      <c r="AX817" s="194"/>
      <c r="AY817" s="194"/>
      <c r="AZ817" s="194"/>
    </row>
    <row r="818" spans="1:52" s="36" customFormat="1" ht="18.5" x14ac:dyDescent="0.45">
      <c r="A818" s="86" t="s">
        <v>256</v>
      </c>
      <c r="B818" s="197" t="s">
        <v>256</v>
      </c>
      <c r="C818" s="37"/>
      <c r="D818" s="37"/>
      <c r="E818" s="45" t="s">
        <v>252</v>
      </c>
      <c r="F818" s="46"/>
      <c r="G818" s="47"/>
      <c r="H818" s="78" t="s">
        <v>253</v>
      </c>
      <c r="I818" s="47"/>
      <c r="J818" s="47"/>
      <c r="K818" s="47"/>
      <c r="L818" s="61"/>
      <c r="M818" s="44"/>
      <c r="N818" s="194"/>
      <c r="O818" s="194"/>
      <c r="P818" s="194"/>
      <c r="Q818" s="194"/>
      <c r="R818" s="194"/>
      <c r="S818" s="194"/>
      <c r="T818" s="194"/>
      <c r="U818" s="194"/>
      <c r="V818" s="194"/>
      <c r="W818" s="194"/>
      <c r="X818" s="194"/>
      <c r="Y818" s="194"/>
      <c r="Z818" s="194"/>
      <c r="AA818" s="194"/>
      <c r="AB818" s="194"/>
      <c r="AC818" s="194"/>
      <c r="AD818" s="194"/>
      <c r="AE818" s="194"/>
      <c r="AF818" s="194"/>
      <c r="AG818" s="194"/>
      <c r="AH818" s="194"/>
      <c r="AI818" s="194"/>
      <c r="AJ818" s="194"/>
      <c r="AK818" s="194"/>
      <c r="AL818" s="194"/>
      <c r="AM818" s="194"/>
      <c r="AN818" s="194"/>
      <c r="AO818" s="194"/>
      <c r="AP818" s="194"/>
      <c r="AQ818" s="194"/>
      <c r="AR818" s="194"/>
      <c r="AS818" s="194"/>
      <c r="AT818" s="194"/>
      <c r="AU818" s="194"/>
      <c r="AV818" s="194"/>
      <c r="AW818" s="194"/>
      <c r="AX818" s="194"/>
      <c r="AY818" s="194"/>
      <c r="AZ818" s="194"/>
    </row>
    <row r="819" spans="1:52" s="36" customFormat="1" ht="18.5" x14ac:dyDescent="0.45">
      <c r="A819" s="86" t="s">
        <v>256</v>
      </c>
      <c r="B819" s="197" t="s">
        <v>256</v>
      </c>
      <c r="C819" s="37"/>
      <c r="D819" s="37"/>
      <c r="E819" s="45" t="s">
        <v>254</v>
      </c>
      <c r="F819" s="46"/>
      <c r="G819" s="47"/>
      <c r="H819" s="78" t="s">
        <v>255</v>
      </c>
      <c r="I819" s="47"/>
      <c r="J819" s="47"/>
      <c r="K819" s="47"/>
      <c r="L819" s="61"/>
      <c r="M819" s="44"/>
      <c r="N819" s="194"/>
      <c r="O819" s="194"/>
      <c r="P819" s="194"/>
      <c r="Q819" s="194"/>
      <c r="R819" s="194"/>
      <c r="S819" s="194"/>
      <c r="T819" s="194"/>
      <c r="U819" s="194"/>
      <c r="V819" s="194"/>
      <c r="W819" s="194"/>
      <c r="X819" s="194"/>
      <c r="Y819" s="194"/>
      <c r="Z819" s="194"/>
      <c r="AA819" s="194"/>
      <c r="AB819" s="194"/>
      <c r="AC819" s="194"/>
      <c r="AD819" s="194"/>
      <c r="AE819" s="194"/>
      <c r="AF819" s="194"/>
      <c r="AG819" s="194"/>
      <c r="AH819" s="194"/>
      <c r="AI819" s="194"/>
      <c r="AJ819" s="194"/>
      <c r="AK819" s="194"/>
      <c r="AL819" s="194"/>
      <c r="AM819" s="194"/>
      <c r="AN819" s="194"/>
      <c r="AO819" s="194"/>
      <c r="AP819" s="194"/>
      <c r="AQ819" s="194"/>
      <c r="AR819" s="194"/>
      <c r="AS819" s="194"/>
      <c r="AT819" s="194"/>
      <c r="AU819" s="194"/>
      <c r="AV819" s="194"/>
      <c r="AW819" s="194"/>
      <c r="AX819" s="194"/>
      <c r="AY819" s="194"/>
      <c r="AZ819" s="194"/>
    </row>
    <row r="820" spans="1:52" s="36" customFormat="1" ht="18.5" x14ac:dyDescent="0.45">
      <c r="A820" s="86" t="s">
        <v>256</v>
      </c>
      <c r="B820" s="197" t="s">
        <v>256</v>
      </c>
      <c r="C820" s="37"/>
      <c r="D820" s="37"/>
      <c r="E820" s="57"/>
      <c r="F820" s="43"/>
      <c r="G820" s="79"/>
      <c r="H820" s="79"/>
      <c r="I820" s="79"/>
      <c r="J820" s="79"/>
      <c r="K820" s="79"/>
      <c r="L820" s="61"/>
      <c r="M820" s="44"/>
      <c r="N820" s="194"/>
      <c r="O820" s="194"/>
      <c r="P820" s="194"/>
      <c r="Q820" s="194"/>
      <c r="R820" s="194"/>
      <c r="S820" s="194"/>
      <c r="T820" s="194"/>
      <c r="U820" s="194"/>
      <c r="V820" s="194"/>
      <c r="W820" s="194"/>
      <c r="X820" s="194"/>
      <c r="Y820" s="194"/>
      <c r="Z820" s="194"/>
      <c r="AA820" s="194"/>
      <c r="AB820" s="194"/>
      <c r="AC820" s="194"/>
      <c r="AD820" s="194"/>
      <c r="AE820" s="194"/>
      <c r="AF820" s="194"/>
      <c r="AG820" s="194"/>
      <c r="AH820" s="194"/>
      <c r="AI820" s="194"/>
      <c r="AJ820" s="194"/>
      <c r="AK820" s="194"/>
      <c r="AL820" s="194"/>
      <c r="AM820" s="194"/>
      <c r="AN820" s="194"/>
      <c r="AO820" s="194"/>
      <c r="AP820" s="194"/>
      <c r="AQ820" s="194"/>
      <c r="AR820" s="194"/>
      <c r="AS820" s="194"/>
      <c r="AT820" s="194"/>
      <c r="AU820" s="194"/>
      <c r="AV820" s="194"/>
      <c r="AW820" s="194"/>
      <c r="AX820" s="194"/>
      <c r="AY820" s="194"/>
      <c r="AZ820" s="194"/>
    </row>
    <row r="821" spans="1:52" s="36" customFormat="1" ht="15" thickBot="1" x14ac:dyDescent="0.4">
      <c r="A821" s="87" t="s">
        <v>256</v>
      </c>
      <c r="B821" s="197" t="s">
        <v>256</v>
      </c>
      <c r="C821" s="37"/>
      <c r="D821" s="73"/>
      <c r="E821" s="74"/>
      <c r="F821" s="74"/>
      <c r="G821" s="74"/>
      <c r="H821" s="74"/>
      <c r="I821" s="74"/>
      <c r="J821" s="74"/>
      <c r="K821" s="74"/>
      <c r="L821" s="75"/>
      <c r="M821" s="44"/>
      <c r="N821" s="194"/>
      <c r="O821" s="195"/>
      <c r="P821" s="195"/>
      <c r="Q821" s="195"/>
      <c r="R821" s="195"/>
      <c r="S821" s="195"/>
      <c r="T821" s="195"/>
      <c r="U821" s="195"/>
      <c r="V821" s="194"/>
      <c r="W821" s="194"/>
      <c r="X821" s="196"/>
      <c r="Y821" s="194"/>
      <c r="Z821" s="194"/>
      <c r="AA821" s="194"/>
      <c r="AB821" s="194"/>
      <c r="AC821" s="194"/>
      <c r="AD821" s="194"/>
      <c r="AE821" s="194"/>
      <c r="AF821" s="194"/>
      <c r="AG821" s="194"/>
      <c r="AH821" s="194"/>
      <c r="AI821" s="194"/>
      <c r="AJ821" s="194"/>
      <c r="AK821" s="194"/>
      <c r="AL821" s="194"/>
      <c r="AM821" s="194"/>
      <c r="AN821" s="194"/>
      <c r="AO821" s="194"/>
      <c r="AP821" s="194"/>
      <c r="AQ821" s="194"/>
      <c r="AR821" s="194"/>
      <c r="AS821" s="194"/>
      <c r="AT821" s="194"/>
      <c r="AU821" s="194"/>
      <c r="AV821" s="194"/>
      <c r="AW821" s="194"/>
      <c r="AX821" s="194"/>
      <c r="AY821" s="194"/>
      <c r="AZ821" s="194"/>
    </row>
    <row r="822" spans="1:52" s="36" customFormat="1" x14ac:dyDescent="0.35">
      <c r="A822" s="87" t="s">
        <v>256</v>
      </c>
      <c r="B822" s="197" t="s">
        <v>256</v>
      </c>
      <c r="C822" s="37"/>
      <c r="D822" s="43"/>
      <c r="E822" s="43"/>
      <c r="F822" s="43"/>
      <c r="G822" s="43"/>
      <c r="H822" s="43"/>
      <c r="I822" s="43"/>
      <c r="J822" s="43"/>
      <c r="K822" s="43"/>
      <c r="L822" s="43"/>
      <c r="M822" s="44"/>
      <c r="N822" s="194"/>
      <c r="O822" s="194"/>
      <c r="P822" s="194"/>
      <c r="Q822" s="194"/>
      <c r="R822" s="194"/>
      <c r="S822" s="194"/>
      <c r="T822" s="194"/>
      <c r="U822" s="194"/>
      <c r="V822" s="194"/>
      <c r="W822" s="194"/>
      <c r="X822" s="194"/>
      <c r="Y822" s="194"/>
      <c r="Z822" s="194"/>
      <c r="AA822" s="194"/>
      <c r="AB822" s="194"/>
      <c r="AC822" s="194"/>
      <c r="AD822" s="194"/>
      <c r="AE822" s="194"/>
      <c r="AF822" s="194"/>
      <c r="AG822" s="194"/>
      <c r="AH822" s="194"/>
      <c r="AI822" s="194"/>
      <c r="AJ822" s="194"/>
      <c r="AK822" s="194"/>
      <c r="AL822" s="194"/>
      <c r="AM822" s="194"/>
      <c r="AN822" s="194"/>
      <c r="AO822" s="194"/>
      <c r="AP822" s="194"/>
      <c r="AQ822" s="194"/>
      <c r="AR822" s="194"/>
      <c r="AS822" s="194"/>
      <c r="AT822" s="194"/>
      <c r="AU822" s="194"/>
      <c r="AV822" s="194"/>
      <c r="AW822" s="194"/>
      <c r="AX822" s="194"/>
      <c r="AY822" s="194"/>
      <c r="AZ822" s="194"/>
    </row>
    <row r="823" spans="1:52" s="36" customFormat="1" ht="15" thickBot="1" x14ac:dyDescent="0.4">
      <c r="A823" s="87" t="s">
        <v>256</v>
      </c>
      <c r="B823" s="197" t="s">
        <v>256</v>
      </c>
      <c r="C823" s="73"/>
      <c r="D823" s="74"/>
      <c r="E823" s="74"/>
      <c r="F823" s="74"/>
      <c r="G823" s="74"/>
      <c r="H823" s="74"/>
      <c r="I823" s="74"/>
      <c r="J823" s="74"/>
      <c r="K823" s="74"/>
      <c r="L823" s="74"/>
      <c r="M823" s="75"/>
      <c r="N823" s="194"/>
      <c r="O823" s="194"/>
      <c r="P823" s="194"/>
      <c r="Q823" s="194"/>
      <c r="R823" s="194"/>
      <c r="S823" s="194"/>
      <c r="T823" s="194"/>
      <c r="U823" s="194"/>
      <c r="V823" s="194"/>
      <c r="W823" s="194"/>
      <c r="X823" s="194"/>
      <c r="Y823" s="194"/>
      <c r="Z823" s="194"/>
      <c r="AA823" s="194"/>
      <c r="AB823" s="194"/>
      <c r="AC823" s="194"/>
      <c r="AD823" s="194"/>
      <c r="AE823" s="194"/>
      <c r="AF823" s="194"/>
      <c r="AG823" s="194"/>
      <c r="AH823" s="194"/>
      <c r="AI823" s="194"/>
      <c r="AJ823" s="194"/>
      <c r="AK823" s="194"/>
      <c r="AL823" s="194"/>
      <c r="AM823" s="194"/>
      <c r="AN823" s="194"/>
      <c r="AO823" s="194"/>
      <c r="AP823" s="194"/>
      <c r="AQ823" s="194"/>
      <c r="AR823" s="194"/>
      <c r="AS823" s="194"/>
      <c r="AT823" s="194"/>
      <c r="AU823" s="194"/>
      <c r="AV823" s="194"/>
      <c r="AW823" s="194"/>
      <c r="AX823" s="194"/>
      <c r="AY823" s="194"/>
      <c r="AZ823" s="194"/>
    </row>
    <row r="824" spans="1:52" s="36" customFormat="1" x14ac:dyDescent="0.35">
      <c r="A824" s="87"/>
      <c r="B824" s="214" t="s">
        <v>256</v>
      </c>
      <c r="C824" s="166" t="s">
        <v>358</v>
      </c>
      <c r="N824" s="194"/>
      <c r="O824" s="194"/>
      <c r="P824" s="194"/>
      <c r="Q824" s="194"/>
      <c r="R824" s="194"/>
      <c r="S824" s="194"/>
      <c r="T824" s="194"/>
      <c r="U824" s="194"/>
      <c r="V824" s="194"/>
      <c r="W824" s="194"/>
      <c r="X824" s="194"/>
      <c r="Y824" s="194"/>
      <c r="Z824" s="194"/>
      <c r="AA824" s="194"/>
      <c r="AB824" s="194"/>
      <c r="AC824" s="194"/>
      <c r="AD824" s="194"/>
      <c r="AE824" s="194"/>
      <c r="AF824" s="194"/>
      <c r="AG824" s="194"/>
      <c r="AH824" s="194"/>
      <c r="AI824" s="194"/>
      <c r="AJ824" s="194"/>
      <c r="AK824" s="194"/>
      <c r="AL824" s="194"/>
      <c r="AM824" s="194"/>
      <c r="AN824" s="194"/>
      <c r="AO824" s="194"/>
      <c r="AP824" s="194"/>
      <c r="AQ824" s="194"/>
      <c r="AR824" s="194"/>
      <c r="AS824" s="194"/>
      <c r="AT824" s="194"/>
      <c r="AU824" s="194"/>
      <c r="AV824" s="194"/>
      <c r="AW824" s="194"/>
      <c r="AX824" s="194"/>
      <c r="AY824" s="194"/>
      <c r="AZ824" s="194"/>
    </row>
    <row r="825" spans="1:52" s="36" customFormat="1" x14ac:dyDescent="0.35">
      <c r="A825" s="87"/>
      <c r="B825" s="214" t="s">
        <v>256</v>
      </c>
      <c r="C825" s="89" t="s">
        <v>359</v>
      </c>
      <c r="N825" s="194"/>
      <c r="O825" s="194"/>
      <c r="P825" s="194"/>
      <c r="Q825" s="194"/>
      <c r="R825" s="194"/>
      <c r="S825" s="194"/>
      <c r="T825" s="194"/>
      <c r="U825" s="194"/>
      <c r="V825" s="194"/>
      <c r="W825" s="194"/>
      <c r="X825" s="194"/>
      <c r="Y825" s="194"/>
      <c r="Z825" s="194"/>
      <c r="AA825" s="194"/>
      <c r="AB825" s="194"/>
      <c r="AC825" s="194"/>
      <c r="AD825" s="194"/>
      <c r="AE825" s="194"/>
      <c r="AF825" s="194"/>
      <c r="AG825" s="194"/>
      <c r="AH825" s="194"/>
      <c r="AI825" s="194"/>
      <c r="AJ825" s="194"/>
      <c r="AK825" s="194"/>
      <c r="AL825" s="194"/>
      <c r="AM825" s="194"/>
      <c r="AN825" s="194"/>
      <c r="AO825" s="194"/>
      <c r="AP825" s="194"/>
      <c r="AQ825" s="194"/>
      <c r="AR825" s="194"/>
      <c r="AS825" s="194"/>
      <c r="AT825" s="194"/>
      <c r="AU825" s="194"/>
      <c r="AV825" s="194"/>
      <c r="AW825" s="194"/>
      <c r="AX825" s="194"/>
      <c r="AY825" s="194"/>
      <c r="AZ825" s="194"/>
    </row>
  </sheetData>
  <sheetProtection algorithmName="SHA-512" hashValue="85uH5WMXf94u/smxZVLDs3iVDWL4cKZWD7sICnS32pp0nMstgc85qlRaKJu6AJqyE6vsFdUGfV8N+w0IEl0A0w==" saltValue="EAY5/j+rojNQJWp2iITQwA==" spinCount="100000" sheet="1" objects="1" scenarios="1" selectLockedCells="1"/>
  <mergeCells count="7">
    <mergeCell ref="G768:K772"/>
    <mergeCell ref="H3:K3"/>
    <mergeCell ref="L3:M3"/>
    <mergeCell ref="K4:K8"/>
    <mergeCell ref="E328:K328"/>
    <mergeCell ref="E511:K511"/>
    <mergeCell ref="G749:K756"/>
  </mergeCells>
  <pageMargins left="0.7" right="0.7" top="0.75" bottom="0.75" header="0.3" footer="0.3"/>
  <pageSetup scale="40" orientation="portrait" r:id="rId1"/>
  <headerFooter>
    <oddFooter xml:space="preserve">&amp;LUnrestricted </oddFooter>
    <evenFooter xml:space="preserve">&amp;LUnrestricted </evenFooter>
    <firstFooter xml:space="preserve">&amp;LUnrestricted </firstFooter>
  </headerFooter>
  <rowBreaks count="4" manualBreakCount="4">
    <brk id="126" max="16383" man="1"/>
    <brk id="378" max="16383" man="1"/>
    <brk id="570" max="16383" man="1"/>
    <brk id="64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94F7D-907A-4967-88EB-AB4745A00197}">
  <dimension ref="A1:AG105"/>
  <sheetViews>
    <sheetView showGridLines="0" topLeftCell="B1" zoomScale="85" zoomScaleNormal="85" workbookViewId="0">
      <selection activeCell="F4" sqref="F4"/>
    </sheetView>
  </sheetViews>
  <sheetFormatPr defaultColWidth="8.90625" defaultRowHeight="12.5" x14ac:dyDescent="0.25"/>
  <cols>
    <col min="1" max="1" width="17.54296875" style="88" hidden="1" customWidth="1"/>
    <col min="2" max="2" width="6.08984375" style="89" customWidth="1"/>
    <col min="3" max="3" width="21.08984375" style="89" customWidth="1"/>
    <col min="4" max="4" width="5.54296875" style="89" customWidth="1"/>
    <col min="5" max="5" width="13.90625" style="89" customWidth="1"/>
    <col min="6" max="6" width="11.36328125" style="89" customWidth="1"/>
    <col min="7" max="7" width="2" style="89" customWidth="1"/>
    <col min="8" max="8" width="8.90625" style="89"/>
    <col min="9" max="9" width="15.36328125" style="89" customWidth="1"/>
    <col min="10" max="10" width="6.08984375" style="89" customWidth="1"/>
    <col min="11" max="11" width="15.6328125" style="89" customWidth="1"/>
    <col min="12" max="12" width="1.453125" style="89" customWidth="1"/>
    <col min="13" max="13" width="10.54296875" style="90" customWidth="1"/>
    <col min="14" max="14" width="21.08984375" style="91" hidden="1" customWidth="1"/>
    <col min="15" max="15" width="4.453125" style="89" hidden="1" customWidth="1"/>
    <col min="16" max="16" width="1.453125" style="89" customWidth="1"/>
    <col min="17" max="17" width="11.08984375" style="89" customWidth="1"/>
    <col min="18" max="18" width="3.453125" style="89" customWidth="1"/>
    <col min="19" max="20" width="10.90625" style="89" customWidth="1"/>
    <col min="21" max="21" width="1.90625" style="89" customWidth="1"/>
    <col min="22" max="22" width="21.453125" style="91" customWidth="1"/>
    <col min="23" max="24" width="1.90625" style="89" customWidth="1"/>
    <col min="25" max="25" width="6.6328125" style="89" hidden="1" customWidth="1"/>
    <col min="26" max="26" width="44.6328125" style="89" bestFit="1" customWidth="1"/>
    <col min="27" max="27" width="3.453125" style="89" customWidth="1"/>
    <col min="28" max="28" width="55" style="90" bestFit="1" customWidth="1"/>
    <col min="29" max="29" width="12.08984375" style="90" customWidth="1"/>
    <col min="30" max="30" width="15" style="92" hidden="1" customWidth="1"/>
    <col min="31" max="31" width="12.90625" style="89" customWidth="1"/>
    <col min="32" max="32" width="8.90625" style="89"/>
    <col min="33" max="33" width="84.6328125" style="89" customWidth="1"/>
    <col min="34" max="16384" width="8.90625" style="89"/>
  </cols>
  <sheetData>
    <row r="1" spans="1:33" ht="13" thickBot="1" x14ac:dyDescent="0.3"/>
    <row r="2" spans="1:33" ht="198" customHeight="1" x14ac:dyDescent="0.25">
      <c r="C2" s="238" t="s">
        <v>28</v>
      </c>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40"/>
    </row>
    <row r="3" spans="1:33" ht="8.4" customHeight="1" x14ac:dyDescent="0.25">
      <c r="C3" s="93"/>
      <c r="D3" s="94"/>
      <c r="E3" s="94"/>
      <c r="F3" s="94"/>
      <c r="G3" s="94"/>
      <c r="H3" s="94"/>
      <c r="I3" s="94"/>
      <c r="J3" s="94"/>
      <c r="K3" s="94"/>
      <c r="L3" s="94"/>
      <c r="M3" s="95"/>
      <c r="N3" s="96"/>
      <c r="O3" s="94"/>
      <c r="P3" s="94"/>
      <c r="Q3" s="94"/>
      <c r="R3" s="94"/>
      <c r="S3" s="94"/>
      <c r="T3" s="94"/>
      <c r="U3" s="94"/>
      <c r="V3" s="96"/>
      <c r="W3" s="94"/>
      <c r="X3" s="94"/>
      <c r="Y3" s="94"/>
      <c r="Z3" s="94"/>
      <c r="AA3" s="94"/>
      <c r="AB3" s="95"/>
      <c r="AC3" s="95"/>
      <c r="AD3" s="97"/>
      <c r="AE3" s="98"/>
    </row>
    <row r="4" spans="1:33" ht="16.5" thickBot="1" x14ac:dyDescent="0.4">
      <c r="C4" s="99" t="s">
        <v>265</v>
      </c>
      <c r="D4" s="94"/>
      <c r="E4" s="94"/>
      <c r="F4" s="100" t="s">
        <v>251</v>
      </c>
      <c r="G4" s="101" t="s">
        <v>266</v>
      </c>
      <c r="H4" s="94"/>
      <c r="I4" s="94"/>
      <c r="J4" s="94"/>
      <c r="K4" s="94"/>
      <c r="L4" s="94"/>
      <c r="M4" s="95"/>
      <c r="N4" s="96"/>
      <c r="O4" s="94"/>
      <c r="P4" s="94"/>
      <c r="Q4" s="94"/>
      <c r="R4" s="94"/>
      <c r="S4" s="94"/>
      <c r="T4" s="94"/>
      <c r="U4" s="94"/>
      <c r="V4" s="96"/>
      <c r="W4" s="94"/>
      <c r="X4" s="94"/>
      <c r="Y4" s="94"/>
      <c r="Z4" s="94"/>
      <c r="AA4" s="94"/>
      <c r="AB4" s="95"/>
      <c r="AC4" s="95"/>
      <c r="AD4" s="97"/>
      <c r="AE4" s="98"/>
    </row>
    <row r="5" spans="1:33" ht="13.5" x14ac:dyDescent="0.3">
      <c r="C5" s="93"/>
      <c r="D5" s="94"/>
      <c r="E5" s="102" t="s">
        <v>110</v>
      </c>
      <c r="F5" s="94"/>
      <c r="G5" s="94"/>
      <c r="H5" s="94"/>
      <c r="I5" s="94"/>
      <c r="J5" s="94"/>
      <c r="K5" s="94"/>
      <c r="L5" s="94"/>
      <c r="M5" s="95"/>
      <c r="N5" s="96"/>
      <c r="O5" s="94"/>
      <c r="P5" s="94"/>
      <c r="Q5" s="94"/>
      <c r="R5" s="94"/>
      <c r="S5" s="94"/>
      <c r="T5" s="94"/>
      <c r="U5" s="94"/>
      <c r="V5" s="96"/>
      <c r="W5" s="94"/>
      <c r="X5" s="94"/>
      <c r="Y5" s="94"/>
      <c r="Z5" s="94"/>
      <c r="AA5" s="94"/>
      <c r="AB5" s="95"/>
      <c r="AC5" s="95"/>
      <c r="AD5" s="97"/>
      <c r="AE5" s="98"/>
      <c r="AG5" s="241" t="s">
        <v>267</v>
      </c>
    </row>
    <row r="6" spans="1:33" ht="16.5" thickBot="1" x14ac:dyDescent="0.4">
      <c r="B6" s="103"/>
      <c r="C6" s="104" t="s">
        <v>268</v>
      </c>
      <c r="D6" s="105"/>
      <c r="E6" s="105"/>
      <c r="F6" s="106" t="e">
        <f>F4*3.78541</f>
        <v>#VALUE!</v>
      </c>
      <c r="G6" s="107" t="s">
        <v>269</v>
      </c>
      <c r="H6" s="105"/>
      <c r="I6" s="105"/>
      <c r="J6" s="105"/>
      <c r="K6" s="105"/>
      <c r="L6" s="105"/>
      <c r="M6" s="108"/>
      <c r="N6" s="109"/>
      <c r="O6" s="105"/>
      <c r="P6" s="105"/>
      <c r="Q6" s="105"/>
      <c r="R6" s="105"/>
      <c r="S6" s="105"/>
      <c r="T6" s="105"/>
      <c r="U6" s="105"/>
      <c r="V6" s="109"/>
      <c r="W6" s="105"/>
      <c r="X6" s="105"/>
      <c r="Y6" s="105"/>
      <c r="Z6" s="105"/>
      <c r="AA6" s="105"/>
      <c r="AB6" s="108" t="s">
        <v>531</v>
      </c>
      <c r="AC6" s="108"/>
      <c r="AD6" s="110"/>
      <c r="AE6" s="111"/>
      <c r="AG6" s="242"/>
    </row>
    <row r="7" spans="1:33" ht="8.4" customHeight="1" thickBot="1" x14ac:dyDescent="0.3">
      <c r="B7" s="103"/>
      <c r="AG7" s="243"/>
    </row>
    <row r="8" spans="1:33" ht="28.25" customHeight="1" thickBot="1" x14ac:dyDescent="0.45">
      <c r="B8" s="103"/>
      <c r="C8" s="211" t="s">
        <v>270</v>
      </c>
      <c r="D8" s="212"/>
      <c r="E8" s="211"/>
      <c r="F8" s="213"/>
      <c r="G8" s="212"/>
      <c r="H8" s="212"/>
      <c r="I8" s="212"/>
      <c r="J8" s="213"/>
      <c r="K8" s="112"/>
      <c r="L8" s="112"/>
      <c r="M8" s="112"/>
      <c r="N8" s="113"/>
      <c r="O8" s="114"/>
      <c r="P8" s="228" t="s">
        <v>271</v>
      </c>
      <c r="Q8" s="229"/>
      <c r="R8" s="229"/>
      <c r="S8" s="229"/>
      <c r="T8" s="229"/>
      <c r="U8" s="229"/>
      <c r="V8" s="229"/>
      <c r="W8" s="229"/>
      <c r="X8" s="230"/>
      <c r="Y8" s="114"/>
      <c r="Z8" s="244" t="s">
        <v>272</v>
      </c>
      <c r="AA8" s="244"/>
      <c r="AB8" s="245"/>
      <c r="AC8" s="112"/>
      <c r="AD8" s="115"/>
      <c r="AE8" s="116"/>
      <c r="AG8" s="117"/>
    </row>
    <row r="9" spans="1:33" ht="39.5" thickBot="1" x14ac:dyDescent="0.35">
      <c r="A9" s="88" t="s">
        <v>273</v>
      </c>
      <c r="B9" s="103"/>
      <c r="C9" s="118" t="s">
        <v>274</v>
      </c>
      <c r="D9" s="119"/>
      <c r="E9" s="120" t="s">
        <v>275</v>
      </c>
      <c r="F9" s="119" t="s">
        <v>276</v>
      </c>
      <c r="G9" s="119"/>
      <c r="H9" s="120" t="s">
        <v>277</v>
      </c>
      <c r="I9" s="119" t="s">
        <v>276</v>
      </c>
      <c r="J9" s="119"/>
      <c r="K9" s="121" t="s">
        <v>278</v>
      </c>
      <c r="L9" s="119"/>
      <c r="M9" s="122" t="s">
        <v>279</v>
      </c>
      <c r="N9" s="123" t="s">
        <v>280</v>
      </c>
      <c r="O9" s="105"/>
      <c r="P9" s="231" t="s">
        <v>281</v>
      </c>
      <c r="Q9" s="232"/>
      <c r="R9" s="232"/>
      <c r="S9" s="233" t="s">
        <v>282</v>
      </c>
      <c r="T9" s="234"/>
      <c r="U9" s="124"/>
      <c r="V9" s="125" t="s">
        <v>283</v>
      </c>
      <c r="W9" s="126"/>
      <c r="X9" s="127"/>
      <c r="Y9" s="105"/>
      <c r="Z9" s="128" t="s">
        <v>284</v>
      </c>
      <c r="AA9" s="119"/>
      <c r="AB9" s="129" t="s">
        <v>285</v>
      </c>
      <c r="AC9" s="128" t="s">
        <v>286</v>
      </c>
      <c r="AD9" s="121" t="s">
        <v>278</v>
      </c>
      <c r="AE9" s="129" t="s">
        <v>276</v>
      </c>
      <c r="AG9" s="130"/>
    </row>
    <row r="10" spans="1:33" ht="5" customHeight="1" x14ac:dyDescent="0.25">
      <c r="B10" s="103"/>
      <c r="C10" s="131"/>
      <c r="D10" s="132"/>
      <c r="E10" s="132"/>
      <c r="F10" s="132"/>
      <c r="G10" s="132"/>
      <c r="H10" s="132"/>
      <c r="I10" s="132"/>
      <c r="J10" s="132"/>
      <c r="K10" s="133"/>
      <c r="L10" s="132"/>
      <c r="M10" s="112"/>
      <c r="N10" s="134"/>
      <c r="O10" s="132"/>
      <c r="P10" s="131"/>
      <c r="Q10" s="132"/>
      <c r="R10" s="132"/>
      <c r="S10" s="132"/>
      <c r="T10" s="116"/>
      <c r="U10" s="131"/>
      <c r="V10" s="134"/>
      <c r="W10" s="132"/>
      <c r="X10" s="116"/>
      <c r="Y10" s="132"/>
      <c r="Z10" s="132"/>
      <c r="AA10" s="132"/>
      <c r="AB10" s="116"/>
      <c r="AC10" s="112"/>
      <c r="AD10" s="133"/>
      <c r="AE10" s="116"/>
      <c r="AG10" s="130"/>
    </row>
    <row r="11" spans="1:33" ht="13" x14ac:dyDescent="0.3">
      <c r="A11" s="88">
        <v>54000</v>
      </c>
      <c r="B11" s="103"/>
      <c r="C11" s="93" t="s">
        <v>54</v>
      </c>
      <c r="D11" s="94"/>
      <c r="E11" s="135">
        <v>0</v>
      </c>
      <c r="F11" s="94" t="s">
        <v>4</v>
      </c>
      <c r="G11" s="94"/>
      <c r="H11" s="135">
        <v>0</v>
      </c>
      <c r="I11" s="94" t="s">
        <v>4</v>
      </c>
      <c r="J11" s="94"/>
      <c r="K11" s="97">
        <v>85</v>
      </c>
      <c r="L11" s="94"/>
      <c r="M11" s="136">
        <f>H11-E11</f>
        <v>0</v>
      </c>
      <c r="N11" s="137" t="e">
        <f>M11*$F$6/A11*1000</f>
        <v>#VALUE!</v>
      </c>
      <c r="O11" s="94" t="s">
        <v>14</v>
      </c>
      <c r="P11" s="93"/>
      <c r="Q11" s="137" t="e">
        <f>N11/S11</f>
        <v>#VALUE!</v>
      </c>
      <c r="R11" s="94" t="s">
        <v>14</v>
      </c>
      <c r="S11" s="138">
        <f>ROUNDUP(Y11,0)</f>
        <v>0</v>
      </c>
      <c r="T11" s="139" t="s">
        <v>287</v>
      </c>
      <c r="U11" s="140"/>
      <c r="V11" s="137" t="e">
        <f>N11</f>
        <v>#VALUE!</v>
      </c>
      <c r="W11" s="141" t="s">
        <v>14</v>
      </c>
      <c r="X11" s="139"/>
      <c r="Y11" s="142">
        <f>M11/AC11</f>
        <v>0</v>
      </c>
      <c r="Z11" s="138" t="s">
        <v>288</v>
      </c>
      <c r="AA11" s="94"/>
      <c r="AB11" s="98" t="s">
        <v>289</v>
      </c>
      <c r="AC11" s="136">
        <v>10</v>
      </c>
      <c r="AD11" s="97">
        <v>95</v>
      </c>
      <c r="AE11" s="98" t="s">
        <v>4</v>
      </c>
      <c r="AG11" s="130"/>
    </row>
    <row r="12" spans="1:33" ht="8.4" customHeight="1" x14ac:dyDescent="0.3">
      <c r="B12" s="103"/>
      <c r="C12" s="93"/>
      <c r="D12" s="94"/>
      <c r="E12" s="94"/>
      <c r="F12" s="94"/>
      <c r="G12" s="94"/>
      <c r="H12" s="94"/>
      <c r="I12" s="94"/>
      <c r="J12" s="94"/>
      <c r="K12" s="97"/>
      <c r="L12" s="94"/>
      <c r="M12" s="136"/>
      <c r="N12" s="96"/>
      <c r="O12" s="94"/>
      <c r="P12" s="93"/>
      <c r="Q12" s="143"/>
      <c r="R12" s="94"/>
      <c r="S12" s="138"/>
      <c r="T12" s="98"/>
      <c r="U12" s="93"/>
      <c r="V12" s="96"/>
      <c r="W12" s="94"/>
      <c r="X12" s="98"/>
      <c r="Y12" s="142"/>
      <c r="Z12" s="94"/>
      <c r="AA12" s="94"/>
      <c r="AB12" s="98"/>
      <c r="AC12" s="136"/>
      <c r="AD12" s="97"/>
      <c r="AE12" s="98"/>
      <c r="AG12" s="130"/>
    </row>
    <row r="13" spans="1:33" ht="13" x14ac:dyDescent="0.3">
      <c r="A13" s="88">
        <v>4000</v>
      </c>
      <c r="B13" s="103"/>
      <c r="C13" s="93" t="s">
        <v>69</v>
      </c>
      <c r="D13" s="94"/>
      <c r="E13" s="135">
        <v>0</v>
      </c>
      <c r="F13" s="94" t="s">
        <v>4</v>
      </c>
      <c r="G13" s="94"/>
      <c r="H13" s="135">
        <v>0</v>
      </c>
      <c r="I13" s="94" t="s">
        <v>4</v>
      </c>
      <c r="J13" s="94"/>
      <c r="K13" s="97">
        <v>6</v>
      </c>
      <c r="L13" s="94"/>
      <c r="M13" s="136">
        <f>H13-E13</f>
        <v>0</v>
      </c>
      <c r="N13" s="137" t="e">
        <f>M13*$F$6/A13*1000</f>
        <v>#VALUE!</v>
      </c>
      <c r="O13" s="94" t="s">
        <v>14</v>
      </c>
      <c r="P13" s="93"/>
      <c r="Q13" s="137" t="e">
        <f t="shared" ref="Q13" si="0">N13/S13</f>
        <v>#VALUE!</v>
      </c>
      <c r="R13" s="94" t="s">
        <v>14</v>
      </c>
      <c r="S13" s="138">
        <f t="shared" ref="S13:S17" si="1">ROUNDUP(Y13,0)</f>
        <v>0</v>
      </c>
      <c r="T13" s="139" t="s">
        <v>287</v>
      </c>
      <c r="U13" s="140"/>
      <c r="V13" s="137" t="e">
        <f t="shared" ref="V13" si="2">N13</f>
        <v>#VALUE!</v>
      </c>
      <c r="W13" s="141" t="s">
        <v>14</v>
      </c>
      <c r="X13" s="139"/>
      <c r="Y13" s="142">
        <f t="shared" ref="Y13:Y17" si="3">M13/AC13</f>
        <v>0</v>
      </c>
      <c r="Z13" s="138" t="s">
        <v>288</v>
      </c>
      <c r="AA13" s="94"/>
      <c r="AB13" s="98" t="s">
        <v>290</v>
      </c>
      <c r="AC13" s="136">
        <v>1</v>
      </c>
      <c r="AD13" s="97" t="s">
        <v>291</v>
      </c>
      <c r="AE13" s="98" t="s">
        <v>4</v>
      </c>
      <c r="AG13" s="130"/>
    </row>
    <row r="14" spans="1:33" ht="8.4" customHeight="1" x14ac:dyDescent="0.3">
      <c r="B14" s="103"/>
      <c r="C14" s="93"/>
      <c r="D14" s="94"/>
      <c r="E14" s="94"/>
      <c r="F14" s="94"/>
      <c r="G14" s="94"/>
      <c r="H14" s="94"/>
      <c r="I14" s="94"/>
      <c r="J14" s="94"/>
      <c r="K14" s="97"/>
      <c r="L14" s="94"/>
      <c r="M14" s="136"/>
      <c r="N14" s="96"/>
      <c r="O14" s="94"/>
      <c r="P14" s="93"/>
      <c r="Q14" s="143"/>
      <c r="R14" s="94"/>
      <c r="S14" s="138"/>
      <c r="T14" s="98"/>
      <c r="U14" s="93"/>
      <c r="V14" s="96"/>
      <c r="W14" s="94"/>
      <c r="X14" s="98"/>
      <c r="Y14" s="142"/>
      <c r="Z14" s="94"/>
      <c r="AA14" s="94"/>
      <c r="AB14" s="98"/>
      <c r="AC14" s="136"/>
      <c r="AD14" s="97"/>
      <c r="AE14" s="98"/>
      <c r="AG14" s="130"/>
    </row>
    <row r="15" spans="1:33" ht="13" x14ac:dyDescent="0.3">
      <c r="A15" s="88">
        <v>1000</v>
      </c>
      <c r="B15" s="103"/>
      <c r="C15" s="93" t="s">
        <v>292</v>
      </c>
      <c r="D15" s="94"/>
      <c r="E15" s="135">
        <v>0</v>
      </c>
      <c r="F15" s="94" t="s">
        <v>4</v>
      </c>
      <c r="G15" s="94"/>
      <c r="H15" s="135">
        <v>0</v>
      </c>
      <c r="I15" s="94" t="s">
        <v>4</v>
      </c>
      <c r="J15" s="94"/>
      <c r="K15" s="97">
        <v>1.5</v>
      </c>
      <c r="L15" s="94"/>
      <c r="M15" s="136">
        <f>H15-E15</f>
        <v>0</v>
      </c>
      <c r="N15" s="137" t="e">
        <f>M15*$F$6/A15*1000</f>
        <v>#VALUE!</v>
      </c>
      <c r="O15" s="94" t="s">
        <v>14</v>
      </c>
      <c r="P15" s="93"/>
      <c r="Q15" s="137" t="e">
        <f t="shared" ref="Q15" si="4">N15/S15</f>
        <v>#VALUE!</v>
      </c>
      <c r="R15" s="94" t="s">
        <v>14</v>
      </c>
      <c r="S15" s="138">
        <f t="shared" si="1"/>
        <v>0</v>
      </c>
      <c r="T15" s="139" t="s">
        <v>287</v>
      </c>
      <c r="U15" s="140"/>
      <c r="V15" s="137" t="e">
        <f t="shared" ref="V15" si="5">N15</f>
        <v>#VALUE!</v>
      </c>
      <c r="W15" s="141" t="s">
        <v>14</v>
      </c>
      <c r="X15" s="139"/>
      <c r="Y15" s="142">
        <f t="shared" si="3"/>
        <v>0</v>
      </c>
      <c r="Z15" s="138" t="s">
        <v>288</v>
      </c>
      <c r="AA15" s="94"/>
      <c r="AB15" s="98" t="s">
        <v>293</v>
      </c>
      <c r="AC15" s="136">
        <v>0.1</v>
      </c>
      <c r="AD15" s="97">
        <v>1.7</v>
      </c>
      <c r="AE15" s="98" t="s">
        <v>4</v>
      </c>
      <c r="AF15" s="89" t="s">
        <v>116</v>
      </c>
      <c r="AG15" s="130"/>
    </row>
    <row r="16" spans="1:33" ht="8.4" customHeight="1" x14ac:dyDescent="0.3">
      <c r="B16" s="103"/>
      <c r="C16" s="93"/>
      <c r="D16" s="94"/>
      <c r="E16" s="94"/>
      <c r="F16" s="94"/>
      <c r="G16" s="94"/>
      <c r="H16" s="94"/>
      <c r="I16" s="94"/>
      <c r="J16" s="94"/>
      <c r="K16" s="97"/>
      <c r="L16" s="94"/>
      <c r="M16" s="95"/>
      <c r="N16" s="96"/>
      <c r="O16" s="94"/>
      <c r="P16" s="93"/>
      <c r="Q16" s="143"/>
      <c r="R16" s="94"/>
      <c r="S16" s="138"/>
      <c r="T16" s="98"/>
      <c r="U16" s="93"/>
      <c r="V16" s="96"/>
      <c r="W16" s="94"/>
      <c r="X16" s="98"/>
      <c r="Y16" s="142"/>
      <c r="Z16" s="94"/>
      <c r="AA16" s="94"/>
      <c r="AB16" s="98"/>
      <c r="AC16" s="136"/>
      <c r="AD16" s="97"/>
      <c r="AE16" s="98"/>
      <c r="AG16" s="130"/>
    </row>
    <row r="17" spans="1:33" ht="13.5" thickBot="1" x14ac:dyDescent="0.35">
      <c r="A17" s="88">
        <v>1000</v>
      </c>
      <c r="B17" s="103"/>
      <c r="C17" s="144" t="s">
        <v>204</v>
      </c>
      <c r="D17" s="105"/>
      <c r="E17" s="145">
        <v>0</v>
      </c>
      <c r="F17" s="105" t="s">
        <v>4</v>
      </c>
      <c r="G17" s="105"/>
      <c r="H17" s="145">
        <v>0</v>
      </c>
      <c r="I17" s="105" t="s">
        <v>4</v>
      </c>
      <c r="J17" s="105"/>
      <c r="K17" s="110" t="s">
        <v>294</v>
      </c>
      <c r="L17" s="105"/>
      <c r="M17" s="108">
        <f>H17-E17</f>
        <v>0</v>
      </c>
      <c r="N17" s="146" t="e">
        <f>M17*$F$6/A17*1000</f>
        <v>#VALUE!</v>
      </c>
      <c r="O17" s="105" t="s">
        <v>14</v>
      </c>
      <c r="P17" s="144"/>
      <c r="Q17" s="146" t="e">
        <f t="shared" ref="Q17" si="6">N17/S17</f>
        <v>#VALUE!</v>
      </c>
      <c r="R17" s="105" t="s">
        <v>14</v>
      </c>
      <c r="S17" s="119">
        <f t="shared" si="1"/>
        <v>0</v>
      </c>
      <c r="T17" s="147" t="s">
        <v>287</v>
      </c>
      <c r="U17" s="148"/>
      <c r="V17" s="146" t="e">
        <f t="shared" ref="V17" si="7">N17</f>
        <v>#VALUE!</v>
      </c>
      <c r="W17" s="149" t="s">
        <v>14</v>
      </c>
      <c r="X17" s="147"/>
      <c r="Y17" s="150">
        <f t="shared" si="3"/>
        <v>0</v>
      </c>
      <c r="Z17" s="151" t="s">
        <v>295</v>
      </c>
      <c r="AA17" s="105"/>
      <c r="AB17" s="111"/>
      <c r="AC17" s="152">
        <v>0.1</v>
      </c>
      <c r="AD17" s="110">
        <v>0.2</v>
      </c>
      <c r="AE17" s="111" t="s">
        <v>4</v>
      </c>
      <c r="AG17" s="153"/>
    </row>
    <row r="18" spans="1:33" ht="8.4" customHeight="1" thickBot="1" x14ac:dyDescent="0.3">
      <c r="B18" s="103"/>
      <c r="AB18" s="89"/>
    </row>
    <row r="19" spans="1:33" ht="28.25" customHeight="1" thickBot="1" x14ac:dyDescent="0.45">
      <c r="B19" s="103"/>
      <c r="C19" s="211" t="s">
        <v>296</v>
      </c>
      <c r="D19" s="212"/>
      <c r="E19" s="213"/>
      <c r="F19" s="213"/>
      <c r="G19" s="212"/>
      <c r="H19" s="212"/>
      <c r="I19" s="212"/>
      <c r="J19" s="213"/>
      <c r="K19" s="112"/>
      <c r="L19" s="112"/>
      <c r="M19" s="112"/>
      <c r="N19" s="134"/>
      <c r="O19" s="132"/>
      <c r="P19" s="228" t="s">
        <v>271</v>
      </c>
      <c r="Q19" s="229"/>
      <c r="R19" s="229"/>
      <c r="S19" s="229"/>
      <c r="T19" s="229"/>
      <c r="U19" s="229"/>
      <c r="V19" s="229"/>
      <c r="W19" s="229"/>
      <c r="X19" s="230"/>
      <c r="Y19" s="132"/>
      <c r="Z19" s="244" t="s">
        <v>272</v>
      </c>
      <c r="AA19" s="244"/>
      <c r="AB19" s="245"/>
      <c r="AC19" s="112"/>
      <c r="AD19" s="133"/>
      <c r="AE19" s="116"/>
      <c r="AG19" s="117"/>
    </row>
    <row r="20" spans="1:33" ht="39.5" thickBot="1" x14ac:dyDescent="0.35">
      <c r="A20" s="88" t="s">
        <v>273</v>
      </c>
      <c r="B20" s="103"/>
      <c r="C20" s="118" t="s">
        <v>274</v>
      </c>
      <c r="D20" s="119"/>
      <c r="E20" s="119" t="s">
        <v>297</v>
      </c>
      <c r="F20" s="119" t="s">
        <v>276</v>
      </c>
      <c r="G20" s="119"/>
      <c r="H20" s="119" t="s">
        <v>298</v>
      </c>
      <c r="I20" s="119" t="s">
        <v>276</v>
      </c>
      <c r="J20" s="119"/>
      <c r="K20" s="121" t="s">
        <v>278</v>
      </c>
      <c r="L20" s="119"/>
      <c r="M20" s="122" t="s">
        <v>279</v>
      </c>
      <c r="N20" s="123" t="s">
        <v>299</v>
      </c>
      <c r="O20" s="105"/>
      <c r="P20" s="231" t="s">
        <v>281</v>
      </c>
      <c r="Q20" s="232"/>
      <c r="R20" s="232"/>
      <c r="S20" s="233" t="s">
        <v>282</v>
      </c>
      <c r="T20" s="234"/>
      <c r="U20" s="154"/>
      <c r="V20" s="123" t="s">
        <v>299</v>
      </c>
      <c r="W20" s="154"/>
      <c r="X20" s="155"/>
      <c r="Y20" s="105"/>
      <c r="Z20" s="128" t="s">
        <v>284</v>
      </c>
      <c r="AA20" s="119"/>
      <c r="AB20" s="129" t="s">
        <v>285</v>
      </c>
      <c r="AC20" s="128" t="s">
        <v>286</v>
      </c>
      <c r="AD20" s="121" t="s">
        <v>278</v>
      </c>
      <c r="AE20" s="129" t="s">
        <v>276</v>
      </c>
      <c r="AG20" s="130"/>
    </row>
    <row r="21" spans="1:33" ht="5" customHeight="1" x14ac:dyDescent="0.25">
      <c r="B21" s="103"/>
      <c r="C21" s="93"/>
      <c r="D21" s="94"/>
      <c r="E21" s="94"/>
      <c r="F21" s="94"/>
      <c r="G21" s="94"/>
      <c r="H21" s="94"/>
      <c r="I21" s="94"/>
      <c r="J21" s="94"/>
      <c r="K21" s="97"/>
      <c r="L21" s="94"/>
      <c r="M21" s="95"/>
      <c r="N21" s="96"/>
      <c r="O21" s="94"/>
      <c r="P21" s="93"/>
      <c r="Q21" s="132"/>
      <c r="R21" s="132"/>
      <c r="S21" s="132"/>
      <c r="T21" s="116"/>
      <c r="U21" s="131"/>
      <c r="V21" s="134"/>
      <c r="W21" s="132"/>
      <c r="X21" s="116"/>
      <c r="Y21" s="94"/>
      <c r="Z21" s="94"/>
      <c r="AA21" s="94"/>
      <c r="AB21" s="98"/>
      <c r="AC21" s="95"/>
      <c r="AD21" s="97"/>
      <c r="AE21" s="98"/>
      <c r="AG21" s="130"/>
    </row>
    <row r="22" spans="1:33" ht="13" x14ac:dyDescent="0.3">
      <c r="A22" s="88">
        <v>100</v>
      </c>
      <c r="B22" s="103"/>
      <c r="C22" s="93" t="s">
        <v>94</v>
      </c>
      <c r="D22" s="94"/>
      <c r="E22" s="135">
        <v>0</v>
      </c>
      <c r="F22" s="94" t="s">
        <v>300</v>
      </c>
      <c r="G22" s="94"/>
      <c r="H22" s="135">
        <v>0</v>
      </c>
      <c r="I22" s="94" t="s">
        <v>300</v>
      </c>
      <c r="J22" s="94"/>
      <c r="K22" s="97">
        <v>15</v>
      </c>
      <c r="L22" s="94"/>
      <c r="M22" s="95">
        <f>H22-E22</f>
        <v>0</v>
      </c>
      <c r="N22" s="137" t="e">
        <f>M22*$F$6/A22*1</f>
        <v>#VALUE!</v>
      </c>
      <c r="O22" s="94" t="s">
        <v>14</v>
      </c>
      <c r="P22" s="93"/>
      <c r="Q22" s="137" t="e">
        <f>N22/S22</f>
        <v>#VALUE!</v>
      </c>
      <c r="R22" s="96" t="s">
        <v>14</v>
      </c>
      <c r="S22" s="156">
        <f>ROUNDUP(Y22,0)</f>
        <v>0</v>
      </c>
      <c r="T22" s="139" t="s">
        <v>287</v>
      </c>
      <c r="U22" s="140"/>
      <c r="V22" s="137" t="e">
        <f>N22</f>
        <v>#VALUE!</v>
      </c>
      <c r="W22" s="141" t="s">
        <v>14</v>
      </c>
      <c r="X22" s="139"/>
      <c r="Y22" s="94">
        <f>M22/AC22</f>
        <v>0</v>
      </c>
      <c r="Z22" s="138" t="s">
        <v>288</v>
      </c>
      <c r="AA22" s="94"/>
      <c r="AB22" s="98"/>
      <c r="AC22" s="136">
        <v>8</v>
      </c>
      <c r="AD22" s="97">
        <v>15</v>
      </c>
      <c r="AE22" s="98" t="s">
        <v>300</v>
      </c>
      <c r="AG22" s="130"/>
    </row>
    <row r="23" spans="1:33" ht="8.4" customHeight="1" x14ac:dyDescent="0.25">
      <c r="B23" s="103"/>
      <c r="C23" s="93"/>
      <c r="D23" s="94"/>
      <c r="E23" s="94"/>
      <c r="F23" s="94"/>
      <c r="G23" s="94"/>
      <c r="H23" s="94"/>
      <c r="I23" s="94"/>
      <c r="J23" s="94"/>
      <c r="K23" s="97"/>
      <c r="L23" s="94"/>
      <c r="M23" s="95"/>
      <c r="N23" s="96"/>
      <c r="O23" s="94"/>
      <c r="P23" s="93"/>
      <c r="Q23" s="96"/>
      <c r="R23" s="94"/>
      <c r="S23" s="157"/>
      <c r="T23" s="98"/>
      <c r="U23" s="93"/>
      <c r="V23" s="96"/>
      <c r="W23" s="94"/>
      <c r="X23" s="98"/>
      <c r="Y23" s="94"/>
      <c r="Z23" s="94"/>
      <c r="AA23" s="94"/>
      <c r="AB23" s="98"/>
      <c r="AC23" s="136"/>
      <c r="AD23" s="97"/>
      <c r="AE23" s="98"/>
      <c r="AG23" s="130"/>
    </row>
    <row r="24" spans="1:33" ht="13" x14ac:dyDescent="0.3">
      <c r="A24" s="88">
        <v>100</v>
      </c>
      <c r="B24" s="103"/>
      <c r="C24" s="93" t="s">
        <v>99</v>
      </c>
      <c r="D24" s="94"/>
      <c r="E24" s="135">
        <v>0</v>
      </c>
      <c r="F24" s="94" t="s">
        <v>300</v>
      </c>
      <c r="G24" s="94"/>
      <c r="H24" s="135">
        <v>0</v>
      </c>
      <c r="I24" s="94" t="s">
        <v>300</v>
      </c>
      <c r="J24" s="94"/>
      <c r="K24" s="97">
        <v>15</v>
      </c>
      <c r="L24" s="94"/>
      <c r="M24" s="95">
        <f>H24-E24</f>
        <v>0</v>
      </c>
      <c r="N24" s="137" t="e">
        <f>M24*$F$6/A24*1</f>
        <v>#VALUE!</v>
      </c>
      <c r="O24" s="94" t="s">
        <v>14</v>
      </c>
      <c r="P24" s="93"/>
      <c r="Q24" s="137" t="e">
        <f>N24/S24</f>
        <v>#VALUE!</v>
      </c>
      <c r="R24" s="94" t="s">
        <v>14</v>
      </c>
      <c r="S24" s="156">
        <f t="shared" ref="S24:S26" si="8">ROUNDUP(Y24,0)</f>
        <v>0</v>
      </c>
      <c r="T24" s="98" t="s">
        <v>287</v>
      </c>
      <c r="U24" s="93"/>
      <c r="V24" s="137" t="e">
        <f t="shared" ref="V24" si="9">N24</f>
        <v>#VALUE!</v>
      </c>
      <c r="W24" s="94" t="s">
        <v>14</v>
      </c>
      <c r="X24" s="98"/>
      <c r="Y24" s="94">
        <f t="shared" ref="Y24" si="10">M24/AC24</f>
        <v>0</v>
      </c>
      <c r="Z24" s="138" t="s">
        <v>288</v>
      </c>
      <c r="AA24" s="94"/>
      <c r="AB24" s="98"/>
      <c r="AC24" s="136">
        <v>3</v>
      </c>
      <c r="AD24" s="97">
        <v>12</v>
      </c>
      <c r="AE24" s="98" t="s">
        <v>300</v>
      </c>
      <c r="AG24" s="130"/>
    </row>
    <row r="25" spans="1:33" ht="8.4" customHeight="1" x14ac:dyDescent="0.25">
      <c r="B25" s="103"/>
      <c r="C25" s="93"/>
      <c r="D25" s="94"/>
      <c r="E25" s="94"/>
      <c r="F25" s="94"/>
      <c r="G25" s="94"/>
      <c r="H25" s="94"/>
      <c r="I25" s="94"/>
      <c r="J25" s="94"/>
      <c r="K25" s="97"/>
      <c r="L25" s="94"/>
      <c r="M25" s="95"/>
      <c r="N25" s="96"/>
      <c r="O25" s="94"/>
      <c r="P25" s="93"/>
      <c r="Q25" s="96"/>
      <c r="R25" s="94"/>
      <c r="S25" s="157"/>
      <c r="T25" s="98"/>
      <c r="U25" s="93"/>
      <c r="V25" s="96"/>
      <c r="W25" s="94"/>
      <c r="X25" s="98"/>
      <c r="Y25" s="94"/>
      <c r="Z25" s="94"/>
      <c r="AA25" s="94"/>
      <c r="AB25" s="98"/>
      <c r="AC25" s="136"/>
      <c r="AD25" s="97"/>
      <c r="AE25" s="98"/>
      <c r="AG25" s="130"/>
    </row>
    <row r="26" spans="1:33" ht="13" x14ac:dyDescent="0.3">
      <c r="A26" s="88">
        <v>100</v>
      </c>
      <c r="B26" s="103"/>
      <c r="C26" s="93" t="s">
        <v>103</v>
      </c>
      <c r="D26" s="94"/>
      <c r="E26" s="135">
        <v>0</v>
      </c>
      <c r="F26" s="94" t="s">
        <v>300</v>
      </c>
      <c r="G26" s="94"/>
      <c r="H26" s="135">
        <v>0</v>
      </c>
      <c r="I26" s="94" t="s">
        <v>300</v>
      </c>
      <c r="J26" s="94"/>
      <c r="K26" s="97">
        <v>2.5</v>
      </c>
      <c r="L26" s="94"/>
      <c r="M26" s="95">
        <f>H26-E26</f>
        <v>0</v>
      </c>
      <c r="N26" s="137" t="e">
        <f>M26*$F$6/A26*1</f>
        <v>#VALUE!</v>
      </c>
      <c r="O26" s="94" t="s">
        <v>14</v>
      </c>
      <c r="P26" s="93"/>
      <c r="Q26" s="137" t="e">
        <f>N26/S26</f>
        <v>#VALUE!</v>
      </c>
      <c r="R26" s="94" t="s">
        <v>14</v>
      </c>
      <c r="S26" s="156">
        <f t="shared" si="8"/>
        <v>0</v>
      </c>
      <c r="T26" s="98" t="s">
        <v>287</v>
      </c>
      <c r="U26" s="93"/>
      <c r="V26" s="137" t="e">
        <f t="shared" ref="V26" si="11">N26</f>
        <v>#VALUE!</v>
      </c>
      <c r="W26" s="94" t="s">
        <v>14</v>
      </c>
      <c r="X26" s="98"/>
      <c r="Y26" s="94">
        <f t="shared" ref="Y26" si="12">M26/AC26</f>
        <v>0</v>
      </c>
      <c r="Z26" s="138" t="s">
        <v>288</v>
      </c>
      <c r="AA26" s="94"/>
      <c r="AB26" s="98"/>
      <c r="AC26" s="136">
        <v>0.5</v>
      </c>
      <c r="AD26" s="97">
        <v>5</v>
      </c>
      <c r="AE26" s="98" t="s">
        <v>300</v>
      </c>
      <c r="AG26" s="130"/>
    </row>
    <row r="27" spans="1:33" ht="8.4" customHeight="1" x14ac:dyDescent="0.25">
      <c r="B27" s="103"/>
      <c r="C27" s="93"/>
      <c r="D27" s="94"/>
      <c r="E27" s="94"/>
      <c r="F27" s="94"/>
      <c r="G27" s="94"/>
      <c r="H27" s="94"/>
      <c r="I27" s="94"/>
      <c r="J27" s="94"/>
      <c r="K27" s="97"/>
      <c r="L27" s="94"/>
      <c r="M27" s="95"/>
      <c r="N27" s="96"/>
      <c r="O27" s="94"/>
      <c r="P27" s="93"/>
      <c r="Q27" s="94"/>
      <c r="R27" s="94"/>
      <c r="S27" s="94"/>
      <c r="T27" s="98"/>
      <c r="U27" s="93"/>
      <c r="V27" s="96"/>
      <c r="W27" s="94"/>
      <c r="X27" s="98"/>
      <c r="Y27" s="94"/>
      <c r="Z27" s="94"/>
      <c r="AA27" s="94"/>
      <c r="AB27" s="98"/>
      <c r="AC27" s="136"/>
      <c r="AD27" s="97"/>
      <c r="AE27" s="98"/>
      <c r="AG27" s="130"/>
    </row>
    <row r="28" spans="1:33" ht="14.5" x14ac:dyDescent="0.35">
      <c r="A28" s="88">
        <v>37.85</v>
      </c>
      <c r="B28" s="103"/>
      <c r="C28" s="93" t="s">
        <v>301</v>
      </c>
      <c r="D28" s="94"/>
      <c r="E28" s="135">
        <v>0</v>
      </c>
      <c r="F28" s="94" t="s">
        <v>300</v>
      </c>
      <c r="G28" s="94"/>
      <c r="H28" s="135">
        <v>0.1</v>
      </c>
      <c r="I28" s="94" t="s">
        <v>300</v>
      </c>
      <c r="J28" s="94"/>
      <c r="K28" s="97" t="s">
        <v>302</v>
      </c>
      <c r="L28" s="94"/>
      <c r="M28" s="95">
        <f>H28-E28</f>
        <v>0.1</v>
      </c>
      <c r="N28" s="137" t="e">
        <f>M28*$F$6/A28*1</f>
        <v>#VALUE!</v>
      </c>
      <c r="O28" s="94" t="s">
        <v>14</v>
      </c>
      <c r="P28" s="93"/>
      <c r="Q28" s="94" t="s">
        <v>303</v>
      </c>
      <c r="R28" s="94"/>
      <c r="S28" s="94"/>
      <c r="T28" s="98"/>
      <c r="U28" s="93"/>
      <c r="V28" s="137" t="e">
        <f t="shared" ref="V28" si="13">N28</f>
        <v>#VALUE!</v>
      </c>
      <c r="W28" s="94" t="s">
        <v>14</v>
      </c>
      <c r="X28" s="98"/>
      <c r="Y28" s="94"/>
      <c r="Z28" s="138" t="s">
        <v>304</v>
      </c>
      <c r="AA28" s="94"/>
      <c r="AB28" s="98" t="s">
        <v>305</v>
      </c>
      <c r="AC28" s="136">
        <v>1</v>
      </c>
      <c r="AD28" s="97">
        <v>2</v>
      </c>
      <c r="AE28" s="98" t="s">
        <v>300</v>
      </c>
      <c r="AG28" s="130"/>
    </row>
    <row r="29" spans="1:33" ht="8.4" customHeight="1" x14ac:dyDescent="0.25">
      <c r="B29" s="103"/>
      <c r="C29" s="93"/>
      <c r="D29" s="94"/>
      <c r="E29" s="94"/>
      <c r="F29" s="94"/>
      <c r="G29" s="94"/>
      <c r="H29" s="94"/>
      <c r="I29" s="94"/>
      <c r="J29" s="94"/>
      <c r="K29" s="97"/>
      <c r="L29" s="94"/>
      <c r="M29" s="95"/>
      <c r="N29" s="96"/>
      <c r="O29" s="94"/>
      <c r="P29" s="93"/>
      <c r="Q29" s="94"/>
      <c r="R29" s="94"/>
      <c r="S29" s="94"/>
      <c r="T29" s="98"/>
      <c r="U29" s="93"/>
      <c r="V29" s="96"/>
      <c r="W29" s="94"/>
      <c r="X29" s="98"/>
      <c r="Y29" s="94"/>
      <c r="Z29" s="94"/>
      <c r="AA29" s="94"/>
      <c r="AB29" s="98"/>
      <c r="AC29" s="136"/>
      <c r="AD29" s="97"/>
      <c r="AE29" s="98"/>
      <c r="AG29" s="130"/>
    </row>
    <row r="30" spans="1:33" ht="13" x14ac:dyDescent="0.3">
      <c r="A30" s="88">
        <v>100</v>
      </c>
      <c r="B30" s="103"/>
      <c r="C30" s="93" t="s">
        <v>306</v>
      </c>
      <c r="D30" s="94"/>
      <c r="E30" s="135">
        <v>0</v>
      </c>
      <c r="F30" s="94" t="s">
        <v>300</v>
      </c>
      <c r="G30" s="94"/>
      <c r="H30" s="135">
        <v>0.1</v>
      </c>
      <c r="I30" s="94" t="s">
        <v>300</v>
      </c>
      <c r="J30" s="94"/>
      <c r="K30" s="97" t="s">
        <v>302</v>
      </c>
      <c r="L30" s="94"/>
      <c r="M30" s="95">
        <f>H30-E30</f>
        <v>0.1</v>
      </c>
      <c r="N30" s="137" t="e">
        <f>M30*$F$6/A30*1</f>
        <v>#VALUE!</v>
      </c>
      <c r="O30" s="94" t="s">
        <v>14</v>
      </c>
      <c r="P30" s="93"/>
      <c r="Q30" s="94" t="s">
        <v>303</v>
      </c>
      <c r="R30" s="94"/>
      <c r="S30" s="94"/>
      <c r="T30" s="98"/>
      <c r="U30" s="93"/>
      <c r="V30" s="137" t="e">
        <f t="shared" ref="V30" si="14">N30</f>
        <v>#VALUE!</v>
      </c>
      <c r="W30" s="94" t="s">
        <v>14</v>
      </c>
      <c r="X30" s="98"/>
      <c r="Y30" s="94"/>
      <c r="Z30" s="138" t="s">
        <v>304</v>
      </c>
      <c r="AA30" s="94"/>
      <c r="AB30" s="98" t="s">
        <v>305</v>
      </c>
      <c r="AC30" s="136">
        <v>1</v>
      </c>
      <c r="AD30" s="97">
        <v>2</v>
      </c>
      <c r="AE30" s="98" t="s">
        <v>300</v>
      </c>
      <c r="AG30" s="130"/>
    </row>
    <row r="31" spans="1:33" ht="8.4" customHeight="1" x14ac:dyDescent="0.25">
      <c r="B31" s="103"/>
      <c r="C31" s="93"/>
      <c r="D31" s="94"/>
      <c r="E31" s="94"/>
      <c r="F31" s="94"/>
      <c r="G31" s="94"/>
      <c r="H31" s="94"/>
      <c r="I31" s="94"/>
      <c r="J31" s="94"/>
      <c r="K31" s="97"/>
      <c r="L31" s="94"/>
      <c r="M31" s="95"/>
      <c r="N31" s="96"/>
      <c r="O31" s="94"/>
      <c r="P31" s="93"/>
      <c r="Q31" s="94"/>
      <c r="R31" s="94"/>
      <c r="S31" s="94"/>
      <c r="T31" s="98"/>
      <c r="U31" s="93"/>
      <c r="V31" s="96"/>
      <c r="W31" s="94"/>
      <c r="X31" s="98"/>
      <c r="Y31" s="94"/>
      <c r="Z31" s="94"/>
      <c r="AA31" s="94"/>
      <c r="AB31" s="98"/>
      <c r="AC31" s="136"/>
      <c r="AD31" s="97"/>
      <c r="AE31" s="98"/>
      <c r="AG31" s="130"/>
    </row>
    <row r="32" spans="1:33" ht="14.5" x14ac:dyDescent="0.35">
      <c r="A32" s="88">
        <v>7.57</v>
      </c>
      <c r="B32" s="103"/>
      <c r="C32" s="93" t="s">
        <v>307</v>
      </c>
      <c r="D32" s="94"/>
      <c r="E32" s="135">
        <v>0</v>
      </c>
      <c r="F32" s="94" t="s">
        <v>300</v>
      </c>
      <c r="G32" s="94"/>
      <c r="H32" s="135">
        <v>0.02</v>
      </c>
      <c r="I32" s="94" t="s">
        <v>300</v>
      </c>
      <c r="J32" s="94"/>
      <c r="K32" s="97" t="s">
        <v>308</v>
      </c>
      <c r="L32" s="94"/>
      <c r="M32" s="95">
        <f>H32-E32</f>
        <v>0.02</v>
      </c>
      <c r="N32" s="137" t="e">
        <f>M32*$F$6/A32*1</f>
        <v>#VALUE!</v>
      </c>
      <c r="O32" s="94" t="s">
        <v>14</v>
      </c>
      <c r="P32" s="93"/>
      <c r="Q32" s="94" t="s">
        <v>303</v>
      </c>
      <c r="R32" s="94"/>
      <c r="S32" s="94"/>
      <c r="T32" s="98"/>
      <c r="U32" s="93"/>
      <c r="V32" s="137" t="e">
        <f t="shared" ref="V32" si="15">N32</f>
        <v>#VALUE!</v>
      </c>
      <c r="W32" s="94" t="s">
        <v>14</v>
      </c>
      <c r="X32" s="98"/>
      <c r="Y32" s="94"/>
      <c r="Z32" s="138" t="s">
        <v>304</v>
      </c>
      <c r="AA32" s="94"/>
      <c r="AB32" s="98" t="s">
        <v>309</v>
      </c>
      <c r="AC32" s="136">
        <v>0.1</v>
      </c>
      <c r="AD32" s="97">
        <v>0.45</v>
      </c>
      <c r="AE32" s="98" t="s">
        <v>300</v>
      </c>
      <c r="AG32" s="130"/>
    </row>
    <row r="33" spans="1:33" ht="8.4" customHeight="1" x14ac:dyDescent="0.25">
      <c r="B33" s="103"/>
      <c r="C33" s="93"/>
      <c r="D33" s="94"/>
      <c r="E33" s="94"/>
      <c r="F33" s="94"/>
      <c r="G33" s="94"/>
      <c r="H33" s="94"/>
      <c r="I33" s="94"/>
      <c r="J33" s="94"/>
      <c r="K33" s="97"/>
      <c r="L33" s="94"/>
      <c r="M33" s="95"/>
      <c r="N33" s="96"/>
      <c r="O33" s="94"/>
      <c r="P33" s="93"/>
      <c r="Q33" s="94"/>
      <c r="R33" s="94"/>
      <c r="S33" s="94"/>
      <c r="T33" s="98"/>
      <c r="U33" s="93"/>
      <c r="V33" s="96"/>
      <c r="W33" s="94"/>
      <c r="X33" s="98"/>
      <c r="Y33" s="94"/>
      <c r="Z33" s="94"/>
      <c r="AA33" s="94"/>
      <c r="AB33" s="98"/>
      <c r="AC33" s="136"/>
      <c r="AD33" s="97"/>
      <c r="AE33" s="98"/>
      <c r="AG33" s="130"/>
    </row>
    <row r="34" spans="1:33" ht="13" x14ac:dyDescent="0.3">
      <c r="A34" s="88">
        <v>100</v>
      </c>
      <c r="B34" s="103"/>
      <c r="C34" s="93" t="s">
        <v>310</v>
      </c>
      <c r="D34" s="94"/>
      <c r="E34" s="135">
        <v>0</v>
      </c>
      <c r="F34" s="94" t="s">
        <v>300</v>
      </c>
      <c r="G34" s="94"/>
      <c r="H34" s="135">
        <v>0.02</v>
      </c>
      <c r="I34" s="94" t="s">
        <v>300</v>
      </c>
      <c r="J34" s="94"/>
      <c r="K34" s="97" t="s">
        <v>308</v>
      </c>
      <c r="L34" s="94"/>
      <c r="M34" s="95">
        <f>H34-E34</f>
        <v>0.02</v>
      </c>
      <c r="N34" s="137" t="e">
        <f>M34*$F$6/A34*1</f>
        <v>#VALUE!</v>
      </c>
      <c r="O34" s="94" t="s">
        <v>14</v>
      </c>
      <c r="P34" s="93"/>
      <c r="Q34" s="94" t="s">
        <v>303</v>
      </c>
      <c r="R34" s="94"/>
      <c r="S34" s="94"/>
      <c r="T34" s="98"/>
      <c r="U34" s="93"/>
      <c r="V34" s="137" t="e">
        <f t="shared" ref="V34" si="16">N34</f>
        <v>#VALUE!</v>
      </c>
      <c r="W34" s="94" t="s">
        <v>14</v>
      </c>
      <c r="X34" s="98"/>
      <c r="Y34" s="94"/>
      <c r="Z34" s="138" t="s">
        <v>304</v>
      </c>
      <c r="AA34" s="94"/>
      <c r="AB34" s="98" t="s">
        <v>309</v>
      </c>
      <c r="AC34" s="136">
        <v>0.1</v>
      </c>
      <c r="AD34" s="97">
        <v>0.45</v>
      </c>
      <c r="AE34" s="98" t="s">
        <v>300</v>
      </c>
      <c r="AG34" s="130"/>
    </row>
    <row r="35" spans="1:33" ht="8.4" customHeight="1" x14ac:dyDescent="0.25">
      <c r="B35" s="103"/>
      <c r="C35" s="93"/>
      <c r="D35" s="94"/>
      <c r="E35" s="94"/>
      <c r="F35" s="94"/>
      <c r="G35" s="94"/>
      <c r="H35" s="94"/>
      <c r="I35" s="94"/>
      <c r="J35" s="94"/>
      <c r="K35" s="97"/>
      <c r="L35" s="94"/>
      <c r="M35" s="95"/>
      <c r="N35" s="96"/>
      <c r="O35" s="94"/>
      <c r="P35" s="93"/>
      <c r="Q35" s="94"/>
      <c r="R35" s="94"/>
      <c r="S35" s="94"/>
      <c r="T35" s="98"/>
      <c r="U35" s="93"/>
      <c r="V35" s="96"/>
      <c r="W35" s="94"/>
      <c r="X35" s="98"/>
      <c r="Y35" s="94"/>
      <c r="Z35" s="94"/>
      <c r="AA35" s="94"/>
      <c r="AB35" s="98"/>
      <c r="AC35" s="136"/>
      <c r="AD35" s="97"/>
      <c r="AE35" s="98"/>
      <c r="AG35" s="130"/>
    </row>
    <row r="36" spans="1:33" ht="14.5" x14ac:dyDescent="0.35">
      <c r="A36" s="88">
        <v>7.57</v>
      </c>
      <c r="B36" s="103"/>
      <c r="C36" s="93" t="s">
        <v>311</v>
      </c>
      <c r="D36" s="94"/>
      <c r="E36" s="135">
        <v>0</v>
      </c>
      <c r="F36" s="94" t="s">
        <v>300</v>
      </c>
      <c r="G36" s="94"/>
      <c r="H36" s="135">
        <v>0.02</v>
      </c>
      <c r="I36" s="94" t="s">
        <v>300</v>
      </c>
      <c r="J36" s="94"/>
      <c r="K36" s="97" t="s">
        <v>308</v>
      </c>
      <c r="L36" s="94"/>
      <c r="M36" s="95">
        <f>H36-E36</f>
        <v>0.02</v>
      </c>
      <c r="N36" s="137" t="e">
        <f>M36*$F$6/A36*1</f>
        <v>#VALUE!</v>
      </c>
      <c r="O36" s="94" t="s">
        <v>14</v>
      </c>
      <c r="P36" s="93"/>
      <c r="Q36" s="94" t="s">
        <v>303</v>
      </c>
      <c r="R36" s="94"/>
      <c r="S36" s="94"/>
      <c r="T36" s="98"/>
      <c r="U36" s="93"/>
      <c r="V36" s="137" t="e">
        <f t="shared" ref="V36" si="17">N36</f>
        <v>#VALUE!</v>
      </c>
      <c r="W36" s="94" t="s">
        <v>14</v>
      </c>
      <c r="X36" s="98"/>
      <c r="Y36" s="94"/>
      <c r="Z36" s="138" t="s">
        <v>304</v>
      </c>
      <c r="AA36" s="94"/>
      <c r="AB36" s="98" t="s">
        <v>309</v>
      </c>
      <c r="AC36" s="136">
        <v>0.1</v>
      </c>
      <c r="AD36" s="97">
        <v>0.45</v>
      </c>
      <c r="AE36" s="98" t="s">
        <v>300</v>
      </c>
      <c r="AG36" s="130"/>
    </row>
    <row r="37" spans="1:33" ht="8.4" customHeight="1" x14ac:dyDescent="0.25">
      <c r="B37" s="103"/>
      <c r="C37" s="93"/>
      <c r="D37" s="94"/>
      <c r="E37" s="94"/>
      <c r="F37" s="94"/>
      <c r="G37" s="94"/>
      <c r="H37" s="94"/>
      <c r="I37" s="94"/>
      <c r="J37" s="94"/>
      <c r="K37" s="97"/>
      <c r="L37" s="94"/>
      <c r="M37" s="95"/>
      <c r="N37" s="96"/>
      <c r="O37" s="94"/>
      <c r="P37" s="93"/>
      <c r="Q37" s="94"/>
      <c r="R37" s="94"/>
      <c r="S37" s="94"/>
      <c r="T37" s="98"/>
      <c r="U37" s="93"/>
      <c r="V37" s="96"/>
      <c r="W37" s="94"/>
      <c r="X37" s="98"/>
      <c r="Y37" s="94"/>
      <c r="Z37" s="94"/>
      <c r="AA37" s="94"/>
      <c r="AB37" s="98"/>
      <c r="AC37" s="136"/>
      <c r="AD37" s="97"/>
      <c r="AE37" s="98"/>
      <c r="AG37" s="130"/>
    </row>
    <row r="38" spans="1:33" ht="13" x14ac:dyDescent="0.3">
      <c r="A38" s="88">
        <v>101</v>
      </c>
      <c r="B38" s="103"/>
      <c r="C38" s="93" t="s">
        <v>312</v>
      </c>
      <c r="D38" s="94"/>
      <c r="E38" s="135">
        <v>0</v>
      </c>
      <c r="F38" s="94" t="s">
        <v>300</v>
      </c>
      <c r="G38" s="94"/>
      <c r="H38" s="135">
        <v>0.02</v>
      </c>
      <c r="I38" s="94" t="s">
        <v>300</v>
      </c>
      <c r="J38" s="94"/>
      <c r="K38" s="97" t="s">
        <v>308</v>
      </c>
      <c r="L38" s="94"/>
      <c r="M38" s="95">
        <f>H38-E38</f>
        <v>0.02</v>
      </c>
      <c r="N38" s="137" t="e">
        <f>M38*$F$6/A38*1</f>
        <v>#VALUE!</v>
      </c>
      <c r="O38" s="94" t="s">
        <v>14</v>
      </c>
      <c r="P38" s="93"/>
      <c r="Q38" s="94" t="s">
        <v>303</v>
      </c>
      <c r="R38" s="94"/>
      <c r="S38" s="94"/>
      <c r="T38" s="98"/>
      <c r="U38" s="93"/>
      <c r="V38" s="137" t="e">
        <f t="shared" ref="V38" si="18">N38</f>
        <v>#VALUE!</v>
      </c>
      <c r="W38" s="94" t="s">
        <v>14</v>
      </c>
      <c r="X38" s="98"/>
      <c r="Y38" s="94"/>
      <c r="Z38" s="138" t="s">
        <v>304</v>
      </c>
      <c r="AA38" s="94"/>
      <c r="AB38" s="98" t="s">
        <v>309</v>
      </c>
      <c r="AC38" s="136">
        <v>0.1</v>
      </c>
      <c r="AD38" s="97">
        <v>0.45</v>
      </c>
      <c r="AE38" s="98" t="s">
        <v>300</v>
      </c>
      <c r="AG38" s="130"/>
    </row>
    <row r="39" spans="1:33" ht="8.4" customHeight="1" x14ac:dyDescent="0.25">
      <c r="B39" s="103"/>
      <c r="C39" s="93"/>
      <c r="D39" s="94"/>
      <c r="E39" s="94"/>
      <c r="F39" s="94"/>
      <c r="G39" s="94"/>
      <c r="H39" s="94"/>
      <c r="I39" s="94"/>
      <c r="J39" s="94"/>
      <c r="K39" s="97"/>
      <c r="L39" s="94"/>
      <c r="M39" s="95"/>
      <c r="N39" s="96"/>
      <c r="O39" s="94"/>
      <c r="P39" s="93"/>
      <c r="Q39" s="94"/>
      <c r="R39" s="94"/>
      <c r="S39" s="94"/>
      <c r="T39" s="98"/>
      <c r="U39" s="93"/>
      <c r="V39" s="96"/>
      <c r="W39" s="94"/>
      <c r="X39" s="98"/>
      <c r="Y39" s="94"/>
      <c r="Z39" s="94"/>
      <c r="AA39" s="94"/>
      <c r="AB39" s="98"/>
      <c r="AC39" s="136"/>
      <c r="AD39" s="97"/>
      <c r="AE39" s="98"/>
      <c r="AG39" s="130"/>
    </row>
    <row r="40" spans="1:33" ht="14.5" x14ac:dyDescent="0.35">
      <c r="A40" s="88">
        <v>3.7879999999999998</v>
      </c>
      <c r="B40" s="103"/>
      <c r="C40" s="93" t="s">
        <v>313</v>
      </c>
      <c r="D40" s="94"/>
      <c r="E40" s="135">
        <v>0</v>
      </c>
      <c r="F40" s="94" t="s">
        <v>300</v>
      </c>
      <c r="G40" s="94"/>
      <c r="H40" s="135">
        <v>0.01</v>
      </c>
      <c r="I40" s="94" t="s">
        <v>300</v>
      </c>
      <c r="J40" s="94"/>
      <c r="K40" s="97" t="s">
        <v>314</v>
      </c>
      <c r="L40" s="94"/>
      <c r="M40" s="95">
        <f>H40-E40</f>
        <v>0.01</v>
      </c>
      <c r="N40" s="137" t="e">
        <f>M40*$F$6/A40*1</f>
        <v>#VALUE!</v>
      </c>
      <c r="O40" s="94" t="s">
        <v>14</v>
      </c>
      <c r="P40" s="93"/>
      <c r="Q40" s="94" t="s">
        <v>303</v>
      </c>
      <c r="R40" s="94"/>
      <c r="S40" s="94"/>
      <c r="T40" s="98"/>
      <c r="U40" s="93"/>
      <c r="V40" s="137" t="e">
        <f t="shared" ref="V40" si="19">N40</f>
        <v>#VALUE!</v>
      </c>
      <c r="W40" s="94" t="s">
        <v>14</v>
      </c>
      <c r="X40" s="98"/>
      <c r="Y40" s="94"/>
      <c r="Z40" s="138" t="s">
        <v>304</v>
      </c>
      <c r="AA40" s="94"/>
      <c r="AB40" s="98" t="s">
        <v>315</v>
      </c>
      <c r="AC40" s="136"/>
      <c r="AD40" s="97" t="s">
        <v>316</v>
      </c>
      <c r="AE40" s="98" t="s">
        <v>300</v>
      </c>
      <c r="AG40" s="130"/>
    </row>
    <row r="41" spans="1:33" ht="8.4" customHeight="1" x14ac:dyDescent="0.25">
      <c r="B41" s="103"/>
      <c r="C41" s="93"/>
      <c r="D41" s="94"/>
      <c r="E41" s="94"/>
      <c r="F41" s="94"/>
      <c r="G41" s="94"/>
      <c r="H41" s="94"/>
      <c r="I41" s="94"/>
      <c r="J41" s="94"/>
      <c r="K41" s="97"/>
      <c r="L41" s="94"/>
      <c r="M41" s="95"/>
      <c r="N41" s="96"/>
      <c r="O41" s="94"/>
      <c r="P41" s="93"/>
      <c r="Q41" s="94"/>
      <c r="R41" s="94"/>
      <c r="S41" s="94"/>
      <c r="T41" s="98"/>
      <c r="U41" s="93"/>
      <c r="V41" s="96"/>
      <c r="W41" s="94"/>
      <c r="X41" s="98"/>
      <c r="Y41" s="94"/>
      <c r="Z41" s="94"/>
      <c r="AA41" s="94"/>
      <c r="AB41" s="98"/>
      <c r="AC41" s="136"/>
      <c r="AD41" s="97"/>
      <c r="AE41" s="98"/>
      <c r="AG41" s="130"/>
    </row>
    <row r="42" spans="1:33" ht="13" x14ac:dyDescent="0.3">
      <c r="A42" s="88">
        <v>108</v>
      </c>
      <c r="B42" s="103"/>
      <c r="C42" s="93" t="s">
        <v>317</v>
      </c>
      <c r="D42" s="94"/>
      <c r="E42" s="135">
        <v>0</v>
      </c>
      <c r="F42" s="94" t="s">
        <v>300</v>
      </c>
      <c r="G42" s="94"/>
      <c r="H42" s="135">
        <v>0.01</v>
      </c>
      <c r="I42" s="94" t="s">
        <v>300</v>
      </c>
      <c r="J42" s="94"/>
      <c r="K42" s="97" t="s">
        <v>314</v>
      </c>
      <c r="L42" s="94"/>
      <c r="M42" s="95">
        <f>H42-E42</f>
        <v>0.01</v>
      </c>
      <c r="N42" s="137" t="e">
        <f>M42*$F$6/A42*1</f>
        <v>#VALUE!</v>
      </c>
      <c r="O42" s="94" t="s">
        <v>14</v>
      </c>
      <c r="P42" s="93"/>
      <c r="Q42" s="94" t="s">
        <v>303</v>
      </c>
      <c r="R42" s="94"/>
      <c r="S42" s="94"/>
      <c r="T42" s="98"/>
      <c r="U42" s="93"/>
      <c r="V42" s="137" t="e">
        <f t="shared" ref="V42" si="20">N42</f>
        <v>#VALUE!</v>
      </c>
      <c r="W42" s="94" t="s">
        <v>14</v>
      </c>
      <c r="X42" s="98"/>
      <c r="Y42" s="94"/>
      <c r="Z42" s="138" t="s">
        <v>304</v>
      </c>
      <c r="AA42" s="94"/>
      <c r="AB42" s="98" t="s">
        <v>315</v>
      </c>
      <c r="AC42" s="136"/>
      <c r="AD42" s="97" t="s">
        <v>316</v>
      </c>
      <c r="AE42" s="98" t="s">
        <v>300</v>
      </c>
      <c r="AG42" s="130"/>
    </row>
    <row r="43" spans="1:33" ht="8.4" customHeight="1" x14ac:dyDescent="0.25">
      <c r="B43" s="103"/>
      <c r="C43" s="93"/>
      <c r="D43" s="94"/>
      <c r="E43" s="94"/>
      <c r="F43" s="94"/>
      <c r="G43" s="94"/>
      <c r="H43" s="94"/>
      <c r="I43" s="94"/>
      <c r="J43" s="94"/>
      <c r="K43" s="97"/>
      <c r="L43" s="94"/>
      <c r="M43" s="95"/>
      <c r="N43" s="96"/>
      <c r="O43" s="94"/>
      <c r="P43" s="93"/>
      <c r="Q43" s="94"/>
      <c r="R43" s="94"/>
      <c r="S43" s="94"/>
      <c r="T43" s="98"/>
      <c r="U43" s="93"/>
      <c r="V43" s="96"/>
      <c r="W43" s="94"/>
      <c r="X43" s="98"/>
      <c r="Y43" s="94"/>
      <c r="Z43" s="94"/>
      <c r="AA43" s="94"/>
      <c r="AB43" s="98"/>
      <c r="AC43" s="136"/>
      <c r="AD43" s="97"/>
      <c r="AE43" s="98"/>
      <c r="AG43" s="130"/>
    </row>
    <row r="44" spans="1:33" ht="13" x14ac:dyDescent="0.3">
      <c r="A44" s="88">
        <v>7.57</v>
      </c>
      <c r="B44" s="103"/>
      <c r="C44" s="217" t="s">
        <v>533</v>
      </c>
      <c r="D44" s="94"/>
      <c r="E44" s="135">
        <v>0</v>
      </c>
      <c r="F44" s="94" t="s">
        <v>300</v>
      </c>
      <c r="G44" s="94"/>
      <c r="H44" s="135">
        <v>0.02</v>
      </c>
      <c r="I44" s="94" t="s">
        <v>300</v>
      </c>
      <c r="J44" s="94"/>
      <c r="K44" s="97" t="s">
        <v>308</v>
      </c>
      <c r="L44" s="94"/>
      <c r="M44" s="95">
        <f>H44-E44</f>
        <v>0.02</v>
      </c>
      <c r="N44" s="137" t="e">
        <f>M44*$F$6/A44*1</f>
        <v>#VALUE!</v>
      </c>
      <c r="O44" s="94" t="s">
        <v>14</v>
      </c>
      <c r="P44" s="93"/>
      <c r="Q44" s="94" t="s">
        <v>303</v>
      </c>
      <c r="R44" s="94"/>
      <c r="S44" s="94"/>
      <c r="T44" s="98"/>
      <c r="U44" s="93"/>
      <c r="V44" s="137" t="e">
        <f t="shared" ref="V44" si="21">N44</f>
        <v>#VALUE!</v>
      </c>
      <c r="W44" s="94" t="s">
        <v>14</v>
      </c>
      <c r="X44" s="98"/>
      <c r="Y44" s="94"/>
      <c r="Z44" s="138" t="s">
        <v>304</v>
      </c>
      <c r="AA44" s="94"/>
      <c r="AB44" s="98" t="s">
        <v>309</v>
      </c>
      <c r="AC44" s="136">
        <v>0.1</v>
      </c>
      <c r="AD44" s="97">
        <v>0.45</v>
      </c>
      <c r="AE44" s="98" t="s">
        <v>300</v>
      </c>
      <c r="AG44" s="130"/>
    </row>
    <row r="45" spans="1:33" ht="8.4" customHeight="1" x14ac:dyDescent="0.25">
      <c r="B45" s="103"/>
      <c r="C45" s="93"/>
      <c r="D45" s="94"/>
      <c r="E45" s="94"/>
      <c r="F45" s="94"/>
      <c r="G45" s="94"/>
      <c r="H45" s="94"/>
      <c r="I45" s="94"/>
      <c r="J45" s="94"/>
      <c r="K45" s="97"/>
      <c r="L45" s="94"/>
      <c r="M45" s="95"/>
      <c r="N45" s="96"/>
      <c r="O45" s="94"/>
      <c r="P45" s="93"/>
      <c r="Q45" s="94"/>
      <c r="R45" s="94"/>
      <c r="S45" s="94"/>
      <c r="T45" s="98"/>
      <c r="U45" s="93"/>
      <c r="V45" s="96"/>
      <c r="W45" s="94"/>
      <c r="X45" s="98"/>
      <c r="Y45" s="94"/>
      <c r="Z45" s="94"/>
      <c r="AA45" s="94"/>
      <c r="AB45" s="98"/>
      <c r="AC45" s="136"/>
      <c r="AD45" s="97"/>
      <c r="AE45" s="98"/>
      <c r="AG45" s="130"/>
    </row>
    <row r="46" spans="1:33" ht="13" x14ac:dyDescent="0.3">
      <c r="A46" s="88">
        <v>100</v>
      </c>
      <c r="B46" s="103"/>
      <c r="C46" s="93" t="s">
        <v>532</v>
      </c>
      <c r="D46" s="94"/>
      <c r="E46" s="135">
        <v>0</v>
      </c>
      <c r="F46" s="94" t="s">
        <v>300</v>
      </c>
      <c r="G46" s="94"/>
      <c r="H46" s="135">
        <v>0.02</v>
      </c>
      <c r="I46" s="94" t="s">
        <v>300</v>
      </c>
      <c r="J46" s="94"/>
      <c r="K46" s="97" t="s">
        <v>308</v>
      </c>
      <c r="L46" s="94"/>
      <c r="M46" s="95">
        <f>H46-E46</f>
        <v>0.02</v>
      </c>
      <c r="N46" s="137" t="e">
        <f>M46*$F$6/A46*1</f>
        <v>#VALUE!</v>
      </c>
      <c r="O46" s="94" t="s">
        <v>14</v>
      </c>
      <c r="P46" s="93"/>
      <c r="Q46" s="94" t="s">
        <v>303</v>
      </c>
      <c r="R46" s="94"/>
      <c r="S46" s="94"/>
      <c r="T46" s="98"/>
      <c r="U46" s="93"/>
      <c r="V46" s="137" t="e">
        <f t="shared" ref="V46" si="22">N46</f>
        <v>#VALUE!</v>
      </c>
      <c r="W46" s="94" t="s">
        <v>14</v>
      </c>
      <c r="X46" s="98"/>
      <c r="Y46" s="94"/>
      <c r="Z46" s="138" t="s">
        <v>304</v>
      </c>
      <c r="AA46" s="94"/>
      <c r="AB46" s="98" t="s">
        <v>309</v>
      </c>
      <c r="AC46" s="136">
        <v>0.1</v>
      </c>
      <c r="AD46" s="97">
        <v>0.45</v>
      </c>
      <c r="AE46" s="98" t="s">
        <v>300</v>
      </c>
      <c r="AG46" s="130"/>
    </row>
    <row r="47" spans="1:33" ht="8.4" customHeight="1" x14ac:dyDescent="0.25">
      <c r="B47" s="103"/>
      <c r="C47" s="93"/>
      <c r="D47" s="94"/>
      <c r="E47" s="94"/>
      <c r="F47" s="94"/>
      <c r="G47" s="94"/>
      <c r="H47" s="94"/>
      <c r="I47" s="94"/>
      <c r="J47" s="94"/>
      <c r="K47" s="97"/>
      <c r="L47" s="94"/>
      <c r="M47" s="95"/>
      <c r="N47" s="96"/>
      <c r="O47" s="94"/>
      <c r="P47" s="93"/>
      <c r="Q47" s="94"/>
      <c r="R47" s="94"/>
      <c r="S47" s="94"/>
      <c r="T47" s="98"/>
      <c r="U47" s="93"/>
      <c r="V47" s="96"/>
      <c r="W47" s="94"/>
      <c r="X47" s="98"/>
      <c r="Y47" s="94"/>
      <c r="Z47" s="94"/>
      <c r="AA47" s="94"/>
      <c r="AB47" s="98"/>
      <c r="AC47" s="136"/>
      <c r="AD47" s="97"/>
      <c r="AE47" s="98"/>
      <c r="AG47" s="130"/>
    </row>
    <row r="48" spans="1:33" ht="14.5" x14ac:dyDescent="0.35">
      <c r="A48" s="88">
        <v>1.8919999999999999</v>
      </c>
      <c r="B48" s="103"/>
      <c r="C48" s="93" t="s">
        <v>318</v>
      </c>
      <c r="D48" s="94"/>
      <c r="E48" s="135">
        <v>0</v>
      </c>
      <c r="F48" s="94" t="s">
        <v>300</v>
      </c>
      <c r="G48" s="94"/>
      <c r="H48" s="135">
        <v>5.0000000000000001E-3</v>
      </c>
      <c r="I48" s="94" t="s">
        <v>300</v>
      </c>
      <c r="J48" s="94"/>
      <c r="K48" s="97" t="s">
        <v>314</v>
      </c>
      <c r="L48" s="94"/>
      <c r="M48" s="95">
        <f>H48-E48</f>
        <v>5.0000000000000001E-3</v>
      </c>
      <c r="N48" s="137" t="e">
        <f>M48*$F$6/A48*1</f>
        <v>#VALUE!</v>
      </c>
      <c r="O48" s="94" t="s">
        <v>14</v>
      </c>
      <c r="P48" s="93"/>
      <c r="Q48" s="94" t="s">
        <v>303</v>
      </c>
      <c r="R48" s="94"/>
      <c r="S48" s="94"/>
      <c r="T48" s="98"/>
      <c r="U48" s="93"/>
      <c r="V48" s="137" t="e">
        <f t="shared" ref="V48" si="23">N48</f>
        <v>#VALUE!</v>
      </c>
      <c r="W48" s="94" t="s">
        <v>14</v>
      </c>
      <c r="X48" s="98"/>
      <c r="Y48" s="94"/>
      <c r="Z48" s="94" t="s">
        <v>319</v>
      </c>
      <c r="AA48" s="94"/>
      <c r="AB48" s="98" t="s">
        <v>320</v>
      </c>
      <c r="AC48" s="136">
        <v>0.1</v>
      </c>
      <c r="AD48" s="97">
        <v>0.45</v>
      </c>
      <c r="AE48" s="98" t="s">
        <v>300</v>
      </c>
      <c r="AG48" s="130"/>
    </row>
    <row r="49" spans="1:33" ht="8.4" customHeight="1" x14ac:dyDescent="0.25">
      <c r="B49" s="103"/>
      <c r="C49" s="93"/>
      <c r="D49" s="94"/>
      <c r="E49" s="94"/>
      <c r="F49" s="94"/>
      <c r="G49" s="94"/>
      <c r="H49" s="94"/>
      <c r="I49" s="94"/>
      <c r="J49" s="94"/>
      <c r="K49" s="97"/>
      <c r="L49" s="94"/>
      <c r="M49" s="95"/>
      <c r="N49" s="96"/>
      <c r="O49" s="94"/>
      <c r="P49" s="93"/>
      <c r="Q49" s="94"/>
      <c r="R49" s="94"/>
      <c r="S49" s="94"/>
      <c r="T49" s="98"/>
      <c r="U49" s="93"/>
      <c r="V49" s="96"/>
      <c r="W49" s="94"/>
      <c r="X49" s="98"/>
      <c r="Y49" s="94"/>
      <c r="Z49" s="94"/>
      <c r="AA49" s="94"/>
      <c r="AB49" s="98"/>
      <c r="AC49" s="136"/>
      <c r="AD49" s="97"/>
      <c r="AE49" s="98"/>
      <c r="AG49" s="130"/>
    </row>
    <row r="50" spans="1:33" ht="13" hidden="1" x14ac:dyDescent="0.3">
      <c r="A50" s="88">
        <v>1000</v>
      </c>
      <c r="B50" s="103"/>
      <c r="C50" s="93" t="s">
        <v>321</v>
      </c>
      <c r="D50" s="94"/>
      <c r="E50" s="135">
        <v>0</v>
      </c>
      <c r="F50" s="94" t="s">
        <v>300</v>
      </c>
      <c r="G50" s="94"/>
      <c r="H50" s="135">
        <v>0</v>
      </c>
      <c r="I50" s="94" t="s">
        <v>300</v>
      </c>
      <c r="J50" s="94"/>
      <c r="K50" s="97" t="s">
        <v>322</v>
      </c>
      <c r="L50" s="94"/>
      <c r="M50" s="95">
        <f>H50-E50</f>
        <v>0</v>
      </c>
      <c r="N50" s="137" t="e">
        <f>M50*$F$6/A50*1</f>
        <v>#VALUE!</v>
      </c>
      <c r="O50" s="94" t="s">
        <v>14</v>
      </c>
      <c r="P50" s="93"/>
      <c r="Q50" s="94" t="s">
        <v>303</v>
      </c>
      <c r="R50" s="94"/>
      <c r="S50" s="94"/>
      <c r="T50" s="98"/>
      <c r="U50" s="93"/>
      <c r="V50" s="137" t="e">
        <f t="shared" ref="V50" si="24">N50</f>
        <v>#VALUE!</v>
      </c>
      <c r="W50" s="94" t="s">
        <v>14</v>
      </c>
      <c r="X50" s="98"/>
      <c r="Y50" s="94"/>
      <c r="Z50" s="138" t="s">
        <v>304</v>
      </c>
      <c r="AA50" s="94"/>
      <c r="AB50" s="98" t="s">
        <v>323</v>
      </c>
      <c r="AC50" s="136">
        <v>0.05</v>
      </c>
      <c r="AD50" s="97">
        <v>0.1</v>
      </c>
      <c r="AE50" s="98" t="s">
        <v>300</v>
      </c>
      <c r="AG50" s="130"/>
    </row>
    <row r="51" spans="1:33" ht="8.4" hidden="1" customHeight="1" x14ac:dyDescent="0.25">
      <c r="B51" s="103"/>
      <c r="C51" s="93"/>
      <c r="D51" s="94"/>
      <c r="E51" s="94"/>
      <c r="F51" s="94"/>
      <c r="G51" s="94"/>
      <c r="H51" s="94"/>
      <c r="I51" s="94"/>
      <c r="J51" s="94"/>
      <c r="K51" s="97"/>
      <c r="L51" s="94"/>
      <c r="M51" s="95"/>
      <c r="N51" s="96"/>
      <c r="O51" s="94"/>
      <c r="P51" s="93"/>
      <c r="Q51" s="94"/>
      <c r="R51" s="94"/>
      <c r="S51" s="94"/>
      <c r="T51" s="98"/>
      <c r="U51" s="93"/>
      <c r="V51" s="96"/>
      <c r="W51" s="94"/>
      <c r="X51" s="98"/>
      <c r="Y51" s="94"/>
      <c r="Z51" s="94"/>
      <c r="AA51" s="94"/>
      <c r="AB51" s="98"/>
      <c r="AC51" s="136"/>
      <c r="AD51" s="97"/>
      <c r="AE51" s="98"/>
      <c r="AG51" s="130"/>
    </row>
    <row r="52" spans="1:33" ht="13" x14ac:dyDescent="0.3">
      <c r="A52" s="88">
        <v>1000</v>
      </c>
      <c r="B52" s="103"/>
      <c r="C52" s="93" t="s">
        <v>127</v>
      </c>
      <c r="D52" s="94"/>
      <c r="E52" s="135">
        <v>0</v>
      </c>
      <c r="F52" s="94" t="s">
        <v>300</v>
      </c>
      <c r="G52" s="94"/>
      <c r="H52" s="135">
        <v>0</v>
      </c>
      <c r="I52" s="94" t="s">
        <v>300</v>
      </c>
      <c r="J52" s="94"/>
      <c r="K52" s="97">
        <v>5</v>
      </c>
      <c r="L52" s="94"/>
      <c r="M52" s="95">
        <f>H52-E52</f>
        <v>0</v>
      </c>
      <c r="N52" s="137" t="e">
        <f>M52*$F$6/A52*1</f>
        <v>#VALUE!</v>
      </c>
      <c r="O52" s="94" t="s">
        <v>14</v>
      </c>
      <c r="P52" s="93"/>
      <c r="Q52" s="137" t="e">
        <f>N52/S52</f>
        <v>#VALUE!</v>
      </c>
      <c r="R52" s="94" t="s">
        <v>14</v>
      </c>
      <c r="S52" s="156">
        <f t="shared" ref="S52" si="25">ROUNDUP(Y52,0)</f>
        <v>0</v>
      </c>
      <c r="T52" s="98" t="s">
        <v>287</v>
      </c>
      <c r="U52" s="93"/>
      <c r="V52" s="137" t="e">
        <f t="shared" ref="V52" si="26">N52</f>
        <v>#VALUE!</v>
      </c>
      <c r="W52" s="94" t="s">
        <v>14</v>
      </c>
      <c r="X52" s="98"/>
      <c r="Y52" s="94">
        <f t="shared" ref="Y52" si="27">M52/AC52</f>
        <v>0</v>
      </c>
      <c r="Z52" s="138" t="s">
        <v>288</v>
      </c>
      <c r="AA52" s="94"/>
      <c r="AB52" s="98"/>
      <c r="AC52" s="136">
        <v>2</v>
      </c>
      <c r="AD52" s="97">
        <v>4</v>
      </c>
      <c r="AE52" s="98" t="s">
        <v>300</v>
      </c>
      <c r="AG52" s="130"/>
    </row>
    <row r="53" spans="1:33" ht="8.4" customHeight="1" x14ac:dyDescent="0.25">
      <c r="B53" s="103"/>
      <c r="C53" s="93"/>
      <c r="D53" s="94"/>
      <c r="E53" s="94"/>
      <c r="F53" s="94"/>
      <c r="G53" s="94"/>
      <c r="H53" s="94"/>
      <c r="I53" s="94"/>
      <c r="J53" s="94"/>
      <c r="K53" s="97"/>
      <c r="L53" s="94"/>
      <c r="M53" s="95"/>
      <c r="N53" s="96"/>
      <c r="O53" s="94"/>
      <c r="P53" s="93"/>
      <c r="Q53" s="94"/>
      <c r="R53" s="94"/>
      <c r="S53" s="94"/>
      <c r="T53" s="98"/>
      <c r="U53" s="93"/>
      <c r="V53" s="96"/>
      <c r="W53" s="94"/>
      <c r="X53" s="98"/>
      <c r="Y53" s="94"/>
      <c r="Z53" s="94"/>
      <c r="AA53" s="94"/>
      <c r="AB53" s="98"/>
      <c r="AC53" s="136"/>
      <c r="AD53" s="97"/>
      <c r="AE53" s="98"/>
      <c r="AG53" s="130"/>
    </row>
    <row r="54" spans="1:33" ht="14.5" x14ac:dyDescent="0.35">
      <c r="A54" s="88">
        <v>189.4</v>
      </c>
      <c r="B54" s="103"/>
      <c r="C54" s="93" t="s">
        <v>324</v>
      </c>
      <c r="D54" s="94"/>
      <c r="E54" s="135">
        <v>0</v>
      </c>
      <c r="F54" s="94" t="s">
        <v>300</v>
      </c>
      <c r="G54" s="94"/>
      <c r="H54" s="135">
        <v>0.5</v>
      </c>
      <c r="I54" s="94" t="s">
        <v>300</v>
      </c>
      <c r="J54" s="94"/>
      <c r="K54" s="97" t="s">
        <v>325</v>
      </c>
      <c r="L54" s="94"/>
      <c r="M54" s="95">
        <f>H54-E54</f>
        <v>0.5</v>
      </c>
      <c r="N54" s="137" t="e">
        <f>M54*$F$6/A54*1</f>
        <v>#VALUE!</v>
      </c>
      <c r="O54" s="94" t="s">
        <v>14</v>
      </c>
      <c r="P54" s="93"/>
      <c r="Q54" s="94" t="s">
        <v>303</v>
      </c>
      <c r="R54" s="94"/>
      <c r="S54" s="94"/>
      <c r="T54" s="98"/>
      <c r="U54" s="93"/>
      <c r="V54" s="137" t="e">
        <f t="shared" ref="V54" si="28">N54</f>
        <v>#VALUE!</v>
      </c>
      <c r="W54" s="94" t="s">
        <v>14</v>
      </c>
      <c r="X54" s="98"/>
      <c r="Y54" s="94"/>
      <c r="Z54" s="94" t="s">
        <v>326</v>
      </c>
      <c r="AA54" s="94"/>
      <c r="AB54" s="98" t="s">
        <v>305</v>
      </c>
      <c r="AC54" s="136">
        <v>0.1</v>
      </c>
      <c r="AD54" s="97">
        <v>0.5</v>
      </c>
      <c r="AE54" s="98" t="s">
        <v>300</v>
      </c>
      <c r="AG54" s="130"/>
    </row>
    <row r="55" spans="1:33" ht="8.4" customHeight="1" thickBot="1" x14ac:dyDescent="0.3">
      <c r="B55" s="103"/>
      <c r="C55" s="144"/>
      <c r="D55" s="105"/>
      <c r="E55" s="105"/>
      <c r="F55" s="105"/>
      <c r="G55" s="105"/>
      <c r="H55" s="105"/>
      <c r="I55" s="105"/>
      <c r="J55" s="105"/>
      <c r="K55" s="110"/>
      <c r="L55" s="105"/>
      <c r="M55" s="108"/>
      <c r="N55" s="109"/>
      <c r="O55" s="105"/>
      <c r="P55" s="144"/>
      <c r="Q55" s="105"/>
      <c r="R55" s="105"/>
      <c r="S55" s="105"/>
      <c r="T55" s="111"/>
      <c r="U55" s="144"/>
      <c r="V55" s="109"/>
      <c r="W55" s="105"/>
      <c r="X55" s="111"/>
      <c r="Y55" s="105"/>
      <c r="Z55" s="105"/>
      <c r="AA55" s="105"/>
      <c r="AB55" s="111"/>
      <c r="AC55" s="108"/>
      <c r="AD55" s="110"/>
      <c r="AE55" s="111"/>
      <c r="AG55" s="153"/>
    </row>
    <row r="56" spans="1:33" ht="8.4" customHeight="1" thickBot="1" x14ac:dyDescent="0.3">
      <c r="B56" s="103"/>
      <c r="AB56" s="89"/>
      <c r="AG56" s="90"/>
    </row>
    <row r="57" spans="1:33" ht="28.25" customHeight="1" thickBot="1" x14ac:dyDescent="0.45">
      <c r="B57" s="103"/>
      <c r="C57" s="211" t="s">
        <v>327</v>
      </c>
      <c r="D57" s="212"/>
      <c r="E57" s="212"/>
      <c r="F57" s="213"/>
      <c r="G57" s="132"/>
      <c r="H57" s="132"/>
      <c r="I57" s="132"/>
      <c r="J57" s="132"/>
      <c r="K57" s="132"/>
      <c r="L57" s="132"/>
      <c r="M57" s="112"/>
      <c r="N57" s="134"/>
      <c r="O57" s="132"/>
      <c r="P57" s="228" t="s">
        <v>271</v>
      </c>
      <c r="Q57" s="229"/>
      <c r="R57" s="229"/>
      <c r="S57" s="229"/>
      <c r="T57" s="229"/>
      <c r="U57" s="229"/>
      <c r="V57" s="229"/>
      <c r="W57" s="229"/>
      <c r="X57" s="230"/>
      <c r="Y57" s="132"/>
      <c r="Z57" s="132"/>
      <c r="AA57" s="132"/>
      <c r="AB57" s="116"/>
      <c r="AC57" s="112"/>
      <c r="AD57" s="133"/>
      <c r="AE57" s="116"/>
      <c r="AG57" s="117"/>
    </row>
    <row r="58" spans="1:33" ht="39.5" thickBot="1" x14ac:dyDescent="0.35">
      <c r="A58" s="88" t="s">
        <v>273</v>
      </c>
      <c r="B58" s="103"/>
      <c r="C58" s="118" t="s">
        <v>328</v>
      </c>
      <c r="D58" s="119"/>
      <c r="E58" s="119" t="s">
        <v>297</v>
      </c>
      <c r="F58" s="119" t="s">
        <v>276</v>
      </c>
      <c r="G58" s="119"/>
      <c r="H58" s="119" t="s">
        <v>298</v>
      </c>
      <c r="I58" s="119" t="s">
        <v>276</v>
      </c>
      <c r="J58" s="119"/>
      <c r="K58" s="121" t="s">
        <v>278</v>
      </c>
      <c r="L58" s="119"/>
      <c r="M58" s="122" t="s">
        <v>279</v>
      </c>
      <c r="N58" s="158" t="s">
        <v>329</v>
      </c>
      <c r="O58" s="105"/>
      <c r="P58" s="231" t="s">
        <v>281</v>
      </c>
      <c r="Q58" s="232"/>
      <c r="R58" s="232"/>
      <c r="S58" s="233" t="s">
        <v>282</v>
      </c>
      <c r="T58" s="234"/>
      <c r="U58" s="154"/>
      <c r="V58" s="123" t="s">
        <v>299</v>
      </c>
      <c r="W58" s="154"/>
      <c r="X58" s="155"/>
      <c r="Y58" s="105"/>
      <c r="Z58" s="119" t="s">
        <v>330</v>
      </c>
      <c r="AA58" s="119"/>
      <c r="AB58" s="129"/>
      <c r="AC58" s="128" t="s">
        <v>331</v>
      </c>
      <c r="AD58" s="121" t="s">
        <v>278</v>
      </c>
      <c r="AE58" s="111" t="s">
        <v>276</v>
      </c>
      <c r="AG58" s="130"/>
    </row>
    <row r="59" spans="1:33" ht="8.4" customHeight="1" x14ac:dyDescent="0.25">
      <c r="B59" s="103"/>
      <c r="C59" s="93"/>
      <c r="D59" s="94"/>
      <c r="E59" s="94"/>
      <c r="F59" s="94"/>
      <c r="G59" s="94"/>
      <c r="H59" s="94"/>
      <c r="I59" s="94"/>
      <c r="J59" s="94"/>
      <c r="K59" s="94"/>
      <c r="L59" s="94"/>
      <c r="M59" s="95"/>
      <c r="N59" s="96"/>
      <c r="O59" s="94"/>
      <c r="P59" s="131"/>
      <c r="Q59" s="132"/>
      <c r="R59" s="132"/>
      <c r="S59" s="132"/>
      <c r="T59" s="116"/>
      <c r="U59" s="132"/>
      <c r="V59" s="134"/>
      <c r="W59" s="132"/>
      <c r="X59" s="116"/>
      <c r="Y59" s="94"/>
      <c r="Z59" s="94"/>
      <c r="AA59" s="94"/>
      <c r="AB59" s="98"/>
      <c r="AC59" s="95"/>
      <c r="AD59" s="97"/>
      <c r="AE59" s="98"/>
      <c r="AG59" s="130"/>
    </row>
    <row r="60" spans="1:33" ht="13" x14ac:dyDescent="0.3">
      <c r="A60" s="88">
        <v>54000</v>
      </c>
      <c r="B60" s="103"/>
      <c r="C60" s="93" t="s">
        <v>332</v>
      </c>
      <c r="D60" s="94"/>
      <c r="E60" s="135">
        <v>0</v>
      </c>
      <c r="F60" s="94" t="s">
        <v>4</v>
      </c>
      <c r="G60" s="94"/>
      <c r="H60" s="135">
        <v>0</v>
      </c>
      <c r="I60" s="94" t="s">
        <v>4</v>
      </c>
      <c r="J60" s="94"/>
      <c r="K60" s="136">
        <v>10</v>
      </c>
      <c r="L60" s="94"/>
      <c r="M60" s="95">
        <f>H60-E60</f>
        <v>0</v>
      </c>
      <c r="N60" s="137" t="e">
        <f>M60*$F$6/A60*1000</f>
        <v>#VALUE!</v>
      </c>
      <c r="O60" s="94" t="s">
        <v>14</v>
      </c>
      <c r="P60" s="93"/>
      <c r="Q60" s="137" t="e">
        <f>N60/S60</f>
        <v>#VALUE!</v>
      </c>
      <c r="R60" s="94" t="s">
        <v>14</v>
      </c>
      <c r="S60" s="159">
        <f>ROUNDUP(Y60,0)</f>
        <v>0</v>
      </c>
      <c r="T60" s="98" t="s">
        <v>287</v>
      </c>
      <c r="U60" s="94"/>
      <c r="V60" s="137" t="e">
        <f>N60</f>
        <v>#VALUE!</v>
      </c>
      <c r="W60" s="94" t="s">
        <v>14</v>
      </c>
      <c r="X60" s="98"/>
      <c r="Y60" s="142">
        <f>M60/AC60</f>
        <v>0</v>
      </c>
      <c r="Z60" s="94" t="s">
        <v>333</v>
      </c>
      <c r="AA60" s="94"/>
      <c r="AB60" s="98"/>
      <c r="AC60" s="136">
        <v>1</v>
      </c>
      <c r="AD60" s="97">
        <v>10</v>
      </c>
      <c r="AE60" s="98" t="s">
        <v>4</v>
      </c>
      <c r="AG60" s="130"/>
    </row>
    <row r="61" spans="1:33" ht="8.4" customHeight="1" x14ac:dyDescent="0.3">
      <c r="B61" s="103"/>
      <c r="C61" s="93"/>
      <c r="D61" s="94"/>
      <c r="E61" s="94"/>
      <c r="F61" s="94"/>
      <c r="G61" s="94"/>
      <c r="H61" s="94"/>
      <c r="I61" s="94"/>
      <c r="J61" s="94"/>
      <c r="K61" s="136"/>
      <c r="L61" s="94"/>
      <c r="M61" s="95"/>
      <c r="N61" s="96"/>
      <c r="O61" s="94"/>
      <c r="P61" s="93"/>
      <c r="Q61" s="143"/>
      <c r="R61" s="94"/>
      <c r="S61" s="159"/>
      <c r="T61" s="98"/>
      <c r="U61" s="94"/>
      <c r="V61" s="96"/>
      <c r="W61" s="94"/>
      <c r="X61" s="98"/>
      <c r="Y61" s="142"/>
      <c r="Z61" s="94"/>
      <c r="AA61" s="94"/>
      <c r="AB61" s="98"/>
      <c r="AC61" s="136"/>
      <c r="AD61" s="97"/>
      <c r="AE61" s="98"/>
      <c r="AG61" s="130"/>
    </row>
    <row r="62" spans="1:33" ht="13" x14ac:dyDescent="0.3">
      <c r="A62" s="88">
        <v>49000</v>
      </c>
      <c r="B62" s="103"/>
      <c r="C62" s="93" t="s">
        <v>334</v>
      </c>
      <c r="D62" s="94"/>
      <c r="E62" s="135">
        <v>0</v>
      </c>
      <c r="F62" s="94" t="s">
        <v>4</v>
      </c>
      <c r="G62" s="94"/>
      <c r="H62" s="135">
        <v>0</v>
      </c>
      <c r="I62" s="94" t="s">
        <v>4</v>
      </c>
      <c r="J62" s="94"/>
      <c r="K62" s="160">
        <v>410</v>
      </c>
      <c r="L62" s="94"/>
      <c r="M62" s="95">
        <f>H62-E62</f>
        <v>0</v>
      </c>
      <c r="N62" s="137" t="e">
        <f>M62*$F$6/A62*1000</f>
        <v>#VALUE!</v>
      </c>
      <c r="O62" s="94" t="s">
        <v>14</v>
      </c>
      <c r="P62" s="93"/>
      <c r="Q62" s="137" t="e">
        <f t="shared" ref="Q62" si="29">N62/S62</f>
        <v>#VALUE!</v>
      </c>
      <c r="R62" s="94" t="s">
        <v>14</v>
      </c>
      <c r="S62" s="159">
        <f t="shared" ref="S62" si="30">ROUNDUP(Y62,0)</f>
        <v>0</v>
      </c>
      <c r="T62" s="98" t="s">
        <v>287</v>
      </c>
      <c r="U62" s="94"/>
      <c r="V62" s="137" t="e">
        <f t="shared" ref="V62" si="31">N62</f>
        <v>#VALUE!</v>
      </c>
      <c r="W62" s="94" t="s">
        <v>14</v>
      </c>
      <c r="X62" s="98"/>
      <c r="Y62" s="142">
        <f t="shared" ref="Y62" si="32">M62/AC62</f>
        <v>0</v>
      </c>
      <c r="Z62" s="94" t="s">
        <v>333</v>
      </c>
      <c r="AA62" s="94"/>
      <c r="AB62" s="98"/>
      <c r="AC62" s="136">
        <v>20</v>
      </c>
      <c r="AD62" s="97">
        <v>410</v>
      </c>
      <c r="AE62" s="98" t="s">
        <v>4</v>
      </c>
      <c r="AG62" s="130"/>
    </row>
    <row r="63" spans="1:33" ht="8.4" customHeight="1" x14ac:dyDescent="0.3">
      <c r="B63" s="103"/>
      <c r="C63" s="93"/>
      <c r="D63" s="94"/>
      <c r="E63" s="94"/>
      <c r="F63" s="94"/>
      <c r="G63" s="94"/>
      <c r="H63" s="94"/>
      <c r="I63" s="94"/>
      <c r="J63" s="94"/>
      <c r="K63" s="97"/>
      <c r="L63" s="94"/>
      <c r="M63" s="95"/>
      <c r="N63" s="96"/>
      <c r="O63" s="94"/>
      <c r="P63" s="93"/>
      <c r="Q63" s="143"/>
      <c r="R63" s="94"/>
      <c r="S63" s="159"/>
      <c r="T63" s="98"/>
      <c r="U63" s="94"/>
      <c r="V63" s="96"/>
      <c r="W63" s="94"/>
      <c r="X63" s="98"/>
      <c r="Y63" s="142"/>
      <c r="Z63" s="94"/>
      <c r="AA63" s="94"/>
      <c r="AB63" s="98"/>
      <c r="AC63" s="136"/>
      <c r="AD63" s="97"/>
      <c r="AE63" s="98"/>
      <c r="AG63" s="130"/>
    </row>
    <row r="64" spans="1:33" ht="13" x14ac:dyDescent="0.3">
      <c r="A64" s="88">
        <v>65520</v>
      </c>
      <c r="B64" s="103"/>
      <c r="C64" s="93" t="s">
        <v>335</v>
      </c>
      <c r="D64" s="94"/>
      <c r="E64" s="135">
        <v>0</v>
      </c>
      <c r="F64" s="94" t="s">
        <v>4</v>
      </c>
      <c r="G64" s="94"/>
      <c r="H64" s="135">
        <v>0</v>
      </c>
      <c r="I64" s="94" t="s">
        <v>4</v>
      </c>
      <c r="J64" s="94"/>
      <c r="K64" s="97" t="s">
        <v>336</v>
      </c>
      <c r="L64" s="94"/>
      <c r="M64" s="95">
        <f>H64-E64</f>
        <v>0</v>
      </c>
      <c r="N64" s="137" t="e">
        <f>M64*$F$6/A64*1000</f>
        <v>#VALUE!</v>
      </c>
      <c r="O64" s="94" t="s">
        <v>14</v>
      </c>
      <c r="P64" s="93"/>
      <c r="Q64" s="137" t="e">
        <f t="shared" ref="Q64" si="33">N64/S64</f>
        <v>#VALUE!</v>
      </c>
      <c r="R64" s="94" t="s">
        <v>14</v>
      </c>
      <c r="S64" s="159">
        <f t="shared" ref="S64" si="34">ROUNDUP(Y64,0)</f>
        <v>0</v>
      </c>
      <c r="T64" s="98" t="s">
        <v>287</v>
      </c>
      <c r="U64" s="94"/>
      <c r="V64" s="137" t="e">
        <f t="shared" ref="V64" si="35">N64</f>
        <v>#VALUE!</v>
      </c>
      <c r="W64" s="94" t="s">
        <v>14</v>
      </c>
      <c r="X64" s="98"/>
      <c r="Y64" s="142">
        <f t="shared" ref="Y64" si="36">M64/AC64</f>
        <v>0</v>
      </c>
      <c r="Z64" s="94" t="s">
        <v>337</v>
      </c>
      <c r="AA64" s="94"/>
      <c r="AB64" s="98"/>
      <c r="AC64" s="136">
        <v>20</v>
      </c>
      <c r="AD64" s="97">
        <v>420</v>
      </c>
      <c r="AE64" s="98" t="s">
        <v>4</v>
      </c>
      <c r="AG64" s="130"/>
    </row>
    <row r="65" spans="1:33" ht="8.4" customHeight="1" x14ac:dyDescent="0.3">
      <c r="B65" s="103"/>
      <c r="C65" s="93"/>
      <c r="D65" s="94"/>
      <c r="E65" s="94"/>
      <c r="F65" s="94"/>
      <c r="G65" s="94"/>
      <c r="H65" s="94"/>
      <c r="I65" s="94"/>
      <c r="J65" s="94"/>
      <c r="K65" s="97"/>
      <c r="L65" s="94"/>
      <c r="M65" s="95"/>
      <c r="N65" s="96"/>
      <c r="O65" s="94"/>
      <c r="P65" s="93"/>
      <c r="Q65" s="143"/>
      <c r="R65" s="94"/>
      <c r="S65" s="159"/>
      <c r="T65" s="98"/>
      <c r="U65" s="94"/>
      <c r="V65" s="96"/>
      <c r="W65" s="94"/>
      <c r="X65" s="98"/>
      <c r="Y65" s="142"/>
      <c r="Z65" s="94"/>
      <c r="AA65" s="94"/>
      <c r="AB65" s="98"/>
      <c r="AC65" s="136"/>
      <c r="AD65" s="97"/>
      <c r="AE65" s="98"/>
      <c r="AG65" s="130"/>
    </row>
    <row r="66" spans="1:33" ht="13" x14ac:dyDescent="0.3">
      <c r="A66" s="88">
        <v>44160</v>
      </c>
      <c r="B66" s="103"/>
      <c r="C66" s="93" t="s">
        <v>338</v>
      </c>
      <c r="D66" s="94"/>
      <c r="E66" s="135">
        <v>0</v>
      </c>
      <c r="F66" s="94" t="s">
        <v>4</v>
      </c>
      <c r="G66" s="94"/>
      <c r="H66" s="135">
        <v>0</v>
      </c>
      <c r="I66" s="94" t="s">
        <v>4</v>
      </c>
      <c r="J66" s="94"/>
      <c r="K66" s="160">
        <v>1350</v>
      </c>
      <c r="L66" s="94"/>
      <c r="M66" s="95">
        <f>H66-E66</f>
        <v>0</v>
      </c>
      <c r="N66" s="137" t="e">
        <f>M66*$F$6/A66*1000</f>
        <v>#VALUE!</v>
      </c>
      <c r="O66" s="94" t="s">
        <v>14</v>
      </c>
      <c r="P66" s="93"/>
      <c r="Q66" s="137" t="e">
        <f t="shared" ref="Q66" si="37">N66/S66</f>
        <v>#VALUE!</v>
      </c>
      <c r="R66" s="94" t="s">
        <v>14</v>
      </c>
      <c r="S66" s="159">
        <f t="shared" ref="S66" si="38">ROUNDUP(Y66,0)</f>
        <v>0</v>
      </c>
      <c r="T66" s="98" t="s">
        <v>287</v>
      </c>
      <c r="U66" s="94"/>
      <c r="V66" s="137" t="e">
        <f t="shared" ref="V66" si="39">N66</f>
        <v>#VALUE!</v>
      </c>
      <c r="W66" s="94" t="s">
        <v>14</v>
      </c>
      <c r="X66" s="98"/>
      <c r="Y66" s="142">
        <f t="shared" ref="Y66" si="40">M66/AC66</f>
        <v>0</v>
      </c>
      <c r="Z66" s="94" t="s">
        <v>337</v>
      </c>
      <c r="AA66" s="94"/>
      <c r="AB66" s="98"/>
      <c r="AC66" s="136">
        <v>30</v>
      </c>
      <c r="AD66" s="97">
        <v>1350</v>
      </c>
      <c r="AE66" s="98" t="s">
        <v>4</v>
      </c>
      <c r="AG66" s="130"/>
    </row>
    <row r="67" spans="1:33" ht="8.4" customHeight="1" thickBot="1" x14ac:dyDescent="0.3">
      <c r="B67" s="103"/>
      <c r="C67" s="144"/>
      <c r="D67" s="105"/>
      <c r="E67" s="105"/>
      <c r="F67" s="105"/>
      <c r="G67" s="105"/>
      <c r="H67" s="105"/>
      <c r="I67" s="105"/>
      <c r="J67" s="105"/>
      <c r="K67" s="105"/>
      <c r="L67" s="105"/>
      <c r="M67" s="108"/>
      <c r="N67" s="109"/>
      <c r="O67" s="105"/>
      <c r="P67" s="144"/>
      <c r="Q67" s="105"/>
      <c r="R67" s="105"/>
      <c r="S67" s="105"/>
      <c r="T67" s="111"/>
      <c r="U67" s="105"/>
      <c r="V67" s="109"/>
      <c r="W67" s="105"/>
      <c r="X67" s="111"/>
      <c r="Y67" s="105"/>
      <c r="Z67" s="105"/>
      <c r="AA67" s="105"/>
      <c r="AB67" s="111"/>
      <c r="AC67" s="108"/>
      <c r="AD67" s="110"/>
      <c r="AE67" s="111"/>
      <c r="AG67" s="153"/>
    </row>
    <row r="68" spans="1:33" ht="8.4" customHeight="1" thickBot="1" x14ac:dyDescent="0.3">
      <c r="B68" s="103"/>
      <c r="AB68" s="89"/>
      <c r="AG68" s="90"/>
    </row>
    <row r="69" spans="1:33" ht="28.25" customHeight="1" thickBot="1" x14ac:dyDescent="0.45">
      <c r="B69" s="103"/>
      <c r="C69" s="211" t="s">
        <v>339</v>
      </c>
      <c r="D69" s="212"/>
      <c r="E69" s="212"/>
      <c r="F69" s="213"/>
      <c r="G69" s="132"/>
      <c r="H69" s="132"/>
      <c r="I69" s="132"/>
      <c r="J69" s="132"/>
      <c r="K69" s="132"/>
      <c r="L69" s="132"/>
      <c r="M69" s="112"/>
      <c r="N69" s="134"/>
      <c r="O69" s="132"/>
      <c r="P69" s="228" t="s">
        <v>271</v>
      </c>
      <c r="Q69" s="229"/>
      <c r="R69" s="229"/>
      <c r="S69" s="229"/>
      <c r="T69" s="229"/>
      <c r="U69" s="229"/>
      <c r="V69" s="229"/>
      <c r="W69" s="229"/>
      <c r="X69" s="230"/>
      <c r="Y69" s="132"/>
      <c r="Z69" s="132"/>
      <c r="AA69" s="132"/>
      <c r="AB69" s="116"/>
      <c r="AC69" s="112"/>
      <c r="AD69" s="133"/>
      <c r="AE69" s="116"/>
      <c r="AG69" s="117"/>
    </row>
    <row r="70" spans="1:33" ht="39.5" thickBot="1" x14ac:dyDescent="0.35">
      <c r="A70" s="88" t="s">
        <v>273</v>
      </c>
      <c r="B70" s="103"/>
      <c r="C70" s="118" t="s">
        <v>328</v>
      </c>
      <c r="D70" s="119"/>
      <c r="E70" s="119" t="s">
        <v>297</v>
      </c>
      <c r="F70" s="119" t="s">
        <v>276</v>
      </c>
      <c r="G70" s="119"/>
      <c r="H70" s="119" t="s">
        <v>298</v>
      </c>
      <c r="I70" s="119" t="s">
        <v>276</v>
      </c>
      <c r="J70" s="119"/>
      <c r="K70" s="121" t="s">
        <v>278</v>
      </c>
      <c r="L70" s="119"/>
      <c r="M70" s="122" t="s">
        <v>279</v>
      </c>
      <c r="N70" s="158" t="s">
        <v>329</v>
      </c>
      <c r="O70" s="105"/>
      <c r="P70" s="231" t="s">
        <v>281</v>
      </c>
      <c r="Q70" s="232"/>
      <c r="R70" s="232"/>
      <c r="S70" s="233" t="s">
        <v>282</v>
      </c>
      <c r="T70" s="234"/>
      <c r="U70" s="154"/>
      <c r="V70" s="123" t="s">
        <v>299</v>
      </c>
      <c r="W70" s="154"/>
      <c r="X70" s="155"/>
      <c r="Y70" s="105"/>
      <c r="Z70" s="119"/>
      <c r="AA70" s="119"/>
      <c r="AB70" s="129"/>
      <c r="AC70" s="128" t="s">
        <v>331</v>
      </c>
      <c r="AD70" s="121" t="s">
        <v>278</v>
      </c>
      <c r="AE70" s="111" t="s">
        <v>276</v>
      </c>
      <c r="AG70" s="130"/>
    </row>
    <row r="71" spans="1:33" ht="8.4" customHeight="1" x14ac:dyDescent="0.25">
      <c r="B71" s="103"/>
      <c r="C71" s="93"/>
      <c r="D71" s="94"/>
      <c r="E71" s="94"/>
      <c r="F71" s="94"/>
      <c r="G71" s="94"/>
      <c r="H71" s="94"/>
      <c r="I71" s="94"/>
      <c r="J71" s="94"/>
      <c r="K71" s="94"/>
      <c r="L71" s="94"/>
      <c r="M71" s="95"/>
      <c r="N71" s="96"/>
      <c r="O71" s="94"/>
      <c r="P71" s="131"/>
      <c r="Q71" s="132"/>
      <c r="R71" s="132"/>
      <c r="S71" s="132"/>
      <c r="T71" s="116"/>
      <c r="U71" s="132"/>
      <c r="V71" s="134"/>
      <c r="W71" s="132"/>
      <c r="X71" s="116"/>
      <c r="Y71" s="94"/>
      <c r="Z71" s="94"/>
      <c r="AA71" s="94"/>
      <c r="AB71" s="98"/>
      <c r="AC71" s="95"/>
      <c r="AD71" s="97"/>
      <c r="AE71" s="98"/>
      <c r="AG71" s="130"/>
    </row>
    <row r="72" spans="1:33" ht="13" x14ac:dyDescent="0.3">
      <c r="A72" s="88">
        <v>30280</v>
      </c>
      <c r="B72" s="103"/>
      <c r="C72" s="93" t="s">
        <v>340</v>
      </c>
      <c r="D72" s="94"/>
      <c r="E72" s="135">
        <v>0</v>
      </c>
      <c r="F72" s="94" t="s">
        <v>4</v>
      </c>
      <c r="G72" s="94"/>
      <c r="H72" s="135">
        <v>0</v>
      </c>
      <c r="I72" s="94" t="s">
        <v>4</v>
      </c>
      <c r="J72" s="94"/>
      <c r="K72" s="136">
        <v>10</v>
      </c>
      <c r="L72" s="94"/>
      <c r="M72" s="95">
        <f>H72-E72</f>
        <v>0</v>
      </c>
      <c r="N72" s="137" t="e">
        <f>M72*$F$6/A72*1000</f>
        <v>#VALUE!</v>
      </c>
      <c r="O72" s="94" t="s">
        <v>14</v>
      </c>
      <c r="P72" s="93"/>
      <c r="Q72" s="137" t="e">
        <f>N72/S72</f>
        <v>#VALUE!</v>
      </c>
      <c r="R72" s="94" t="s">
        <v>14</v>
      </c>
      <c r="S72" s="159">
        <f>ROUNDUP(Y72,0)</f>
        <v>0</v>
      </c>
      <c r="T72" s="98" t="s">
        <v>287</v>
      </c>
      <c r="U72" s="94"/>
      <c r="V72" s="137" t="e">
        <f>N72</f>
        <v>#VALUE!</v>
      </c>
      <c r="W72" s="94" t="s">
        <v>14</v>
      </c>
      <c r="X72" s="98"/>
      <c r="Y72" s="142">
        <f>M72/AC72</f>
        <v>0</v>
      </c>
      <c r="Z72" s="94" t="s">
        <v>341</v>
      </c>
      <c r="AA72" s="94"/>
      <c r="AB72" s="98"/>
      <c r="AC72" s="136">
        <v>1</v>
      </c>
      <c r="AD72" s="97">
        <v>10</v>
      </c>
      <c r="AE72" s="98" t="s">
        <v>4</v>
      </c>
      <c r="AG72" s="130"/>
    </row>
    <row r="73" spans="1:33" ht="8.4" customHeight="1" x14ac:dyDescent="0.3">
      <c r="B73" s="103"/>
      <c r="C73" s="93"/>
      <c r="D73" s="94"/>
      <c r="E73" s="94"/>
      <c r="F73" s="94"/>
      <c r="G73" s="94"/>
      <c r="H73" s="94"/>
      <c r="I73" s="94"/>
      <c r="J73" s="94"/>
      <c r="K73" s="136"/>
      <c r="L73" s="94"/>
      <c r="M73" s="95"/>
      <c r="N73" s="96"/>
      <c r="O73" s="94"/>
      <c r="P73" s="93"/>
      <c r="Q73" s="143"/>
      <c r="R73" s="94"/>
      <c r="S73" s="159"/>
      <c r="T73" s="98"/>
      <c r="U73" s="94"/>
      <c r="V73" s="96"/>
      <c r="W73" s="94"/>
      <c r="X73" s="98"/>
      <c r="Y73" s="142"/>
      <c r="Z73" s="94"/>
      <c r="AA73" s="94"/>
      <c r="AB73" s="98"/>
      <c r="AC73" s="136"/>
      <c r="AD73" s="97"/>
      <c r="AE73" s="98"/>
      <c r="AG73" s="130"/>
    </row>
    <row r="74" spans="1:33" ht="13" x14ac:dyDescent="0.3">
      <c r="A74" s="88">
        <v>80000</v>
      </c>
      <c r="B74" s="103"/>
      <c r="C74" s="93" t="s">
        <v>342</v>
      </c>
      <c r="D74" s="94"/>
      <c r="E74" s="135">
        <v>0</v>
      </c>
      <c r="F74" s="94" t="s">
        <v>4</v>
      </c>
      <c r="G74" s="94"/>
      <c r="H74" s="135">
        <v>0</v>
      </c>
      <c r="I74" s="94" t="s">
        <v>4</v>
      </c>
      <c r="J74" s="94"/>
      <c r="K74" s="160">
        <v>410</v>
      </c>
      <c r="L74" s="94"/>
      <c r="M74" s="95">
        <f>H74-E74</f>
        <v>0</v>
      </c>
      <c r="N74" s="137" t="e">
        <f>M74*$F$6/A74*1000</f>
        <v>#VALUE!</v>
      </c>
      <c r="O74" s="94" t="s">
        <v>14</v>
      </c>
      <c r="P74" s="93"/>
      <c r="Q74" s="137" t="e">
        <f t="shared" ref="Q74" si="41">N74/S74</f>
        <v>#VALUE!</v>
      </c>
      <c r="R74" s="94" t="s">
        <v>14</v>
      </c>
      <c r="S74" s="159">
        <f t="shared" ref="S74" si="42">ROUNDUP(Y74,0)</f>
        <v>0</v>
      </c>
      <c r="T74" s="98" t="s">
        <v>287</v>
      </c>
      <c r="U74" s="94"/>
      <c r="V74" s="137" t="e">
        <f t="shared" ref="V74" si="43">N74</f>
        <v>#VALUE!</v>
      </c>
      <c r="W74" s="94" t="s">
        <v>14</v>
      </c>
      <c r="X74" s="98"/>
      <c r="Y74" s="142">
        <f t="shared" ref="Y74" si="44">M74/AC74</f>
        <v>0</v>
      </c>
      <c r="Z74" s="94" t="s">
        <v>341</v>
      </c>
      <c r="AA74" s="94"/>
      <c r="AB74" s="98"/>
      <c r="AC74" s="136">
        <v>20</v>
      </c>
      <c r="AD74" s="97">
        <v>410</v>
      </c>
      <c r="AE74" s="98" t="s">
        <v>4</v>
      </c>
      <c r="AG74" s="130"/>
    </row>
    <row r="75" spans="1:33" ht="8.4" customHeight="1" x14ac:dyDescent="0.3">
      <c r="B75" s="103"/>
      <c r="C75" s="93"/>
      <c r="D75" s="94"/>
      <c r="E75" s="94"/>
      <c r="F75" s="94"/>
      <c r="G75" s="94"/>
      <c r="H75" s="94"/>
      <c r="I75" s="94"/>
      <c r="J75" s="94"/>
      <c r="K75" s="97"/>
      <c r="L75" s="94"/>
      <c r="M75" s="95"/>
      <c r="N75" s="96"/>
      <c r="O75" s="94"/>
      <c r="P75" s="93"/>
      <c r="Q75" s="143"/>
      <c r="R75" s="94"/>
      <c r="S75" s="159"/>
      <c r="T75" s="98"/>
      <c r="U75" s="94"/>
      <c r="V75" s="96"/>
      <c r="W75" s="94"/>
      <c r="X75" s="98"/>
      <c r="Y75" s="142"/>
      <c r="Z75" s="94"/>
      <c r="AA75" s="94"/>
      <c r="AB75" s="98"/>
      <c r="AC75" s="136"/>
      <c r="AD75" s="97"/>
      <c r="AE75" s="98"/>
      <c r="AG75" s="130"/>
    </row>
    <row r="76" spans="1:33" ht="13" x14ac:dyDescent="0.3">
      <c r="A76" s="88">
        <v>100000</v>
      </c>
      <c r="B76" s="103"/>
      <c r="C76" s="93" t="s">
        <v>343</v>
      </c>
      <c r="D76" s="94"/>
      <c r="E76" s="135">
        <v>0</v>
      </c>
      <c r="F76" s="94" t="s">
        <v>4</v>
      </c>
      <c r="G76" s="94"/>
      <c r="H76" s="135">
        <v>0</v>
      </c>
      <c r="I76" s="94" t="s">
        <v>4</v>
      </c>
      <c r="J76" s="94"/>
      <c r="K76" s="160">
        <v>1350</v>
      </c>
      <c r="L76" s="94"/>
      <c r="M76" s="95">
        <f>H76-E76</f>
        <v>0</v>
      </c>
      <c r="N76" s="137" t="e">
        <f>M76*$F$6/A76*1000</f>
        <v>#VALUE!</v>
      </c>
      <c r="O76" s="94" t="s">
        <v>14</v>
      </c>
      <c r="P76" s="93"/>
      <c r="Q76" s="137" t="e">
        <f t="shared" ref="Q76" si="45">N76/S76</f>
        <v>#VALUE!</v>
      </c>
      <c r="R76" s="94" t="s">
        <v>14</v>
      </c>
      <c r="S76" s="159">
        <f t="shared" ref="S76" si="46">ROUNDUP(Y76,0)</f>
        <v>0</v>
      </c>
      <c r="T76" s="98" t="s">
        <v>287</v>
      </c>
      <c r="U76" s="94"/>
      <c r="V76" s="137" t="e">
        <f t="shared" ref="V76" si="47">N76</f>
        <v>#VALUE!</v>
      </c>
      <c r="W76" s="94" t="s">
        <v>14</v>
      </c>
      <c r="X76" s="98"/>
      <c r="Y76" s="142">
        <f t="shared" ref="Y76" si="48">M76/AC76</f>
        <v>0</v>
      </c>
      <c r="Z76" s="94" t="s">
        <v>341</v>
      </c>
      <c r="AA76" s="94"/>
      <c r="AB76" s="98"/>
      <c r="AC76" s="136">
        <v>30</v>
      </c>
      <c r="AD76" s="97">
        <v>1350</v>
      </c>
      <c r="AE76" s="98" t="s">
        <v>4</v>
      </c>
      <c r="AG76" s="130"/>
    </row>
    <row r="77" spans="1:33" ht="8.4" customHeight="1" thickBot="1" x14ac:dyDescent="0.3">
      <c r="B77" s="103"/>
      <c r="C77" s="144"/>
      <c r="D77" s="105"/>
      <c r="E77" s="105"/>
      <c r="F77" s="105"/>
      <c r="G77" s="105"/>
      <c r="H77" s="105"/>
      <c r="I77" s="105"/>
      <c r="J77" s="105"/>
      <c r="K77" s="105"/>
      <c r="L77" s="105"/>
      <c r="M77" s="108"/>
      <c r="N77" s="109"/>
      <c r="O77" s="105"/>
      <c r="P77" s="144"/>
      <c r="Q77" s="105"/>
      <c r="R77" s="105"/>
      <c r="S77" s="105"/>
      <c r="T77" s="111"/>
      <c r="U77" s="105"/>
      <c r="V77" s="109"/>
      <c r="W77" s="105"/>
      <c r="X77" s="111"/>
      <c r="Y77" s="105"/>
      <c r="Z77" s="105"/>
      <c r="AA77" s="105"/>
      <c r="AB77" s="111"/>
      <c r="AC77" s="108"/>
      <c r="AD77" s="110"/>
      <c r="AE77" s="111"/>
      <c r="AG77" s="153"/>
    </row>
    <row r="78" spans="1:33" ht="8.4" customHeight="1" thickBot="1" x14ac:dyDescent="0.3">
      <c r="B78" s="103"/>
      <c r="AB78" s="89"/>
    </row>
    <row r="79" spans="1:33" ht="28.25" customHeight="1" thickBot="1" x14ac:dyDescent="0.45">
      <c r="B79" s="103"/>
      <c r="C79" s="211" t="s">
        <v>344</v>
      </c>
      <c r="D79" s="212"/>
      <c r="E79" s="212"/>
      <c r="F79" s="213"/>
      <c r="G79" s="132"/>
      <c r="H79" s="132"/>
      <c r="I79" s="132"/>
      <c r="J79" s="132"/>
      <c r="K79" s="132"/>
      <c r="L79" s="132"/>
      <c r="M79" s="112"/>
      <c r="N79" s="134"/>
      <c r="O79" s="132"/>
      <c r="P79" s="132"/>
      <c r="Q79" s="132"/>
      <c r="R79" s="132"/>
      <c r="S79" s="132"/>
      <c r="T79" s="132"/>
      <c r="U79" s="132"/>
      <c r="V79" s="134"/>
      <c r="W79" s="132"/>
      <c r="X79" s="132"/>
      <c r="Y79" s="132"/>
      <c r="Z79" s="132"/>
      <c r="AA79" s="132"/>
      <c r="AB79" s="116"/>
      <c r="AC79" s="112"/>
      <c r="AD79" s="133"/>
      <c r="AE79" s="116"/>
      <c r="AG79" s="117"/>
    </row>
    <row r="80" spans="1:33" ht="39.5" thickBot="1" x14ac:dyDescent="0.35">
      <c r="A80" s="88" t="s">
        <v>273</v>
      </c>
      <c r="B80" s="103"/>
      <c r="C80" s="118" t="s">
        <v>274</v>
      </c>
      <c r="D80" s="119"/>
      <c r="E80" s="119" t="s">
        <v>297</v>
      </c>
      <c r="F80" s="119" t="s">
        <v>276</v>
      </c>
      <c r="G80" s="119"/>
      <c r="H80" s="119" t="s">
        <v>298</v>
      </c>
      <c r="I80" s="119" t="s">
        <v>276</v>
      </c>
      <c r="J80" s="119"/>
      <c r="K80" s="119"/>
      <c r="L80" s="119"/>
      <c r="M80" s="122" t="s">
        <v>279</v>
      </c>
      <c r="N80" s="158" t="s">
        <v>329</v>
      </c>
      <c r="O80" s="105"/>
      <c r="P80" s="105"/>
      <c r="Q80" s="105"/>
      <c r="R80" s="105"/>
      <c r="S80" s="105"/>
      <c r="T80" s="105"/>
      <c r="U80" s="105"/>
      <c r="V80" s="158" t="s">
        <v>329</v>
      </c>
      <c r="W80" s="105"/>
      <c r="X80" s="105"/>
      <c r="Y80" s="105"/>
      <c r="Z80" s="105"/>
      <c r="AA80" s="105"/>
      <c r="AB80" s="111"/>
      <c r="AC80" s="128" t="s">
        <v>331</v>
      </c>
      <c r="AD80" s="121" t="s">
        <v>278</v>
      </c>
      <c r="AE80" s="111" t="s">
        <v>276</v>
      </c>
      <c r="AG80" s="130"/>
    </row>
    <row r="81" spans="1:33" ht="8.4" customHeight="1" x14ac:dyDescent="0.25">
      <c r="B81" s="103"/>
      <c r="C81" s="131"/>
      <c r="D81" s="132"/>
      <c r="E81" s="132"/>
      <c r="F81" s="132"/>
      <c r="G81" s="132"/>
      <c r="H81" s="132"/>
      <c r="I81" s="132"/>
      <c r="J81" s="132"/>
      <c r="K81" s="132"/>
      <c r="L81" s="132"/>
      <c r="M81" s="112"/>
      <c r="N81" s="134"/>
      <c r="O81" s="132"/>
      <c r="P81" s="132"/>
      <c r="Q81" s="132"/>
      <c r="R81" s="132"/>
      <c r="S81" s="132"/>
      <c r="T81" s="132"/>
      <c r="U81" s="132"/>
      <c r="V81" s="134"/>
      <c r="W81" s="132"/>
      <c r="X81" s="132"/>
      <c r="Y81" s="132"/>
      <c r="Z81" s="131"/>
      <c r="AA81" s="132"/>
      <c r="AB81" s="116"/>
      <c r="AC81" s="112"/>
      <c r="AD81" s="133"/>
      <c r="AE81" s="116"/>
      <c r="AG81" s="130"/>
    </row>
    <row r="82" spans="1:33" ht="13" x14ac:dyDescent="0.3">
      <c r="A82" s="88">
        <v>36400</v>
      </c>
      <c r="B82" s="103"/>
      <c r="C82" s="93" t="s">
        <v>345</v>
      </c>
      <c r="D82" s="94"/>
      <c r="E82" s="135">
        <v>0</v>
      </c>
      <c r="F82" s="94" t="s">
        <v>4</v>
      </c>
      <c r="G82" s="94"/>
      <c r="H82" s="135">
        <v>0</v>
      </c>
      <c r="I82" s="94" t="s">
        <v>4</v>
      </c>
      <c r="J82" s="94"/>
      <c r="K82" s="94"/>
      <c r="L82" s="94"/>
      <c r="M82" s="95">
        <f>H82-E82</f>
        <v>0</v>
      </c>
      <c r="N82" s="137" t="e">
        <f>M82*$F$6/A82*1000</f>
        <v>#VALUE!</v>
      </c>
      <c r="O82" s="94" t="s">
        <v>14</v>
      </c>
      <c r="P82" s="94"/>
      <c r="Q82" s="94"/>
      <c r="R82" s="94"/>
      <c r="S82" s="94"/>
      <c r="T82" s="94"/>
      <c r="U82" s="94"/>
      <c r="V82" s="137" t="e">
        <f>N82</f>
        <v>#VALUE!</v>
      </c>
      <c r="W82" s="94" t="s">
        <v>14</v>
      </c>
      <c r="X82" s="94"/>
      <c r="Y82" s="94"/>
      <c r="Z82" s="93"/>
      <c r="AA82" s="94"/>
      <c r="AB82" s="98" t="s">
        <v>346</v>
      </c>
      <c r="AC82" s="136">
        <v>1</v>
      </c>
      <c r="AD82" s="97"/>
      <c r="AE82" s="98" t="s">
        <v>4</v>
      </c>
      <c r="AG82" s="130"/>
    </row>
    <row r="83" spans="1:33" ht="8.4" customHeight="1" x14ac:dyDescent="0.25">
      <c r="B83" s="103"/>
      <c r="C83" s="93"/>
      <c r="D83" s="94"/>
      <c r="E83" s="94"/>
      <c r="F83" s="94"/>
      <c r="G83" s="94"/>
      <c r="H83" s="94"/>
      <c r="I83" s="94"/>
      <c r="J83" s="94"/>
      <c r="K83" s="94"/>
      <c r="L83" s="94"/>
      <c r="M83" s="95"/>
      <c r="N83" s="96"/>
      <c r="O83" s="94"/>
      <c r="P83" s="94"/>
      <c r="Q83" s="94"/>
      <c r="R83" s="94"/>
      <c r="S83" s="94"/>
      <c r="T83" s="94"/>
      <c r="U83" s="94"/>
      <c r="V83" s="96"/>
      <c r="W83" s="94"/>
      <c r="X83" s="94"/>
      <c r="Y83" s="94"/>
      <c r="Z83" s="93"/>
      <c r="AA83" s="94"/>
      <c r="AB83" s="98"/>
      <c r="AC83" s="136"/>
      <c r="AD83" s="97"/>
      <c r="AE83" s="98"/>
      <c r="AG83" s="130"/>
    </row>
    <row r="84" spans="1:33" ht="14.4" customHeight="1" x14ac:dyDescent="0.3">
      <c r="A84" s="88">
        <v>30650</v>
      </c>
      <c r="B84" s="103"/>
      <c r="C84" s="93" t="s">
        <v>347</v>
      </c>
      <c r="D84" s="94"/>
      <c r="E84" s="135">
        <v>0</v>
      </c>
      <c r="F84" s="94" t="s">
        <v>4</v>
      </c>
      <c r="G84" s="94"/>
      <c r="H84" s="135">
        <v>0</v>
      </c>
      <c r="I84" s="94" t="s">
        <v>4</v>
      </c>
      <c r="J84" s="94"/>
      <c r="K84" s="94"/>
      <c r="L84" s="94"/>
      <c r="M84" s="95">
        <f>H84-E84</f>
        <v>0</v>
      </c>
      <c r="N84" s="137" t="e">
        <f>M84*$F$6/A84*1000</f>
        <v>#VALUE!</v>
      </c>
      <c r="O84" s="94" t="s">
        <v>14</v>
      </c>
      <c r="P84" s="94"/>
      <c r="Q84" s="94"/>
      <c r="R84" s="94"/>
      <c r="S84" s="94"/>
      <c r="T84" s="94"/>
      <c r="U84" s="94"/>
      <c r="V84" s="137" t="e">
        <f t="shared" ref="V84" si="49">N84</f>
        <v>#VALUE!</v>
      </c>
      <c r="W84" s="94" t="s">
        <v>14</v>
      </c>
      <c r="X84" s="94"/>
      <c r="Y84" s="94"/>
      <c r="Z84" s="93"/>
      <c r="AA84" s="94"/>
      <c r="AB84" s="98" t="s">
        <v>346</v>
      </c>
      <c r="AC84" s="136">
        <v>1</v>
      </c>
      <c r="AD84" s="97"/>
      <c r="AE84" s="98" t="s">
        <v>4</v>
      </c>
      <c r="AG84" s="130"/>
    </row>
    <row r="85" spans="1:33" ht="8.4" customHeight="1" thickBot="1" x14ac:dyDescent="0.3">
      <c r="B85" s="103"/>
      <c r="C85" s="144"/>
      <c r="D85" s="105"/>
      <c r="E85" s="105"/>
      <c r="F85" s="105"/>
      <c r="G85" s="105"/>
      <c r="H85" s="105"/>
      <c r="I85" s="105"/>
      <c r="J85" s="105"/>
      <c r="K85" s="105"/>
      <c r="L85" s="105"/>
      <c r="M85" s="108"/>
      <c r="N85" s="109"/>
      <c r="O85" s="105"/>
      <c r="P85" s="105"/>
      <c r="Q85" s="105"/>
      <c r="R85" s="105"/>
      <c r="S85" s="105"/>
      <c r="T85" s="105"/>
      <c r="U85" s="105"/>
      <c r="V85" s="109"/>
      <c r="W85" s="105"/>
      <c r="X85" s="105"/>
      <c r="Y85" s="105"/>
      <c r="Z85" s="144"/>
      <c r="AA85" s="105"/>
      <c r="AB85" s="111"/>
      <c r="AC85" s="152"/>
      <c r="AD85" s="110"/>
      <c r="AE85" s="111"/>
      <c r="AG85" s="130"/>
    </row>
    <row r="86" spans="1:33" ht="8.4" customHeight="1" x14ac:dyDescent="0.25">
      <c r="B86" s="103"/>
      <c r="C86" s="131"/>
      <c r="D86" s="132"/>
      <c r="E86" s="132"/>
      <c r="F86" s="132"/>
      <c r="G86" s="132"/>
      <c r="H86" s="132"/>
      <c r="I86" s="132"/>
      <c r="J86" s="132"/>
      <c r="K86" s="132"/>
      <c r="L86" s="132"/>
      <c r="M86" s="112"/>
      <c r="N86" s="134"/>
      <c r="O86" s="132"/>
      <c r="P86" s="132"/>
      <c r="Q86" s="132"/>
      <c r="R86" s="132"/>
      <c r="S86" s="132"/>
      <c r="T86" s="132"/>
      <c r="U86" s="132"/>
      <c r="V86" s="134"/>
      <c r="W86" s="132"/>
      <c r="X86" s="116"/>
      <c r="Y86" s="94"/>
      <c r="Z86" s="93"/>
      <c r="AA86" s="94"/>
      <c r="AB86" s="98"/>
      <c r="AC86" s="136"/>
      <c r="AD86" s="97"/>
      <c r="AE86" s="98"/>
      <c r="AG86" s="130"/>
    </row>
    <row r="87" spans="1:33" ht="87.65" customHeight="1" x14ac:dyDescent="0.35">
      <c r="B87" s="103"/>
      <c r="C87" s="235" t="s">
        <v>348</v>
      </c>
      <c r="D87" s="236"/>
      <c r="E87" s="236"/>
      <c r="F87" s="236"/>
      <c r="G87" s="236"/>
      <c r="H87" s="236"/>
      <c r="I87" s="236"/>
      <c r="J87" s="236"/>
      <c r="K87" s="94"/>
      <c r="L87" s="94"/>
      <c r="M87" s="95"/>
      <c r="N87" s="96"/>
      <c r="O87" s="94"/>
      <c r="P87" s="94"/>
      <c r="Q87" s="94"/>
      <c r="R87" s="94"/>
      <c r="S87" s="94"/>
      <c r="T87" s="94"/>
      <c r="U87" s="94"/>
      <c r="V87" s="96"/>
      <c r="W87" s="94"/>
      <c r="X87" s="98"/>
      <c r="Y87" s="94"/>
      <c r="Z87" s="93"/>
      <c r="AA87" s="94"/>
      <c r="AB87" s="98"/>
      <c r="AC87" s="136"/>
      <c r="AD87" s="97"/>
      <c r="AE87" s="98"/>
      <c r="AG87" s="130"/>
    </row>
    <row r="88" spans="1:33" ht="16.75" customHeight="1" thickBot="1" x14ac:dyDescent="0.35">
      <c r="A88" s="88" t="s">
        <v>273</v>
      </c>
      <c r="B88" s="103"/>
      <c r="C88" s="118"/>
      <c r="D88" s="119"/>
      <c r="E88" s="119" t="s">
        <v>297</v>
      </c>
      <c r="F88" s="119" t="s">
        <v>276</v>
      </c>
      <c r="G88" s="119"/>
      <c r="H88" s="119" t="s">
        <v>298</v>
      </c>
      <c r="I88" s="119" t="s">
        <v>276</v>
      </c>
      <c r="J88" s="119"/>
      <c r="K88" s="119"/>
      <c r="L88" s="119"/>
      <c r="M88" s="122" t="s">
        <v>279</v>
      </c>
      <c r="N88" s="158" t="s">
        <v>329</v>
      </c>
      <c r="O88" s="105"/>
      <c r="P88" s="105"/>
      <c r="Q88" s="105"/>
      <c r="R88" s="105"/>
      <c r="S88" s="105"/>
      <c r="T88" s="105"/>
      <c r="U88" s="105"/>
      <c r="V88" s="158" t="s">
        <v>329</v>
      </c>
      <c r="W88" s="105"/>
      <c r="X88" s="111"/>
      <c r="Y88" s="105"/>
      <c r="Z88" s="105"/>
      <c r="AA88" s="105"/>
      <c r="AB88" s="111"/>
      <c r="AC88" s="128" t="s">
        <v>331</v>
      </c>
      <c r="AD88" s="121" t="s">
        <v>278</v>
      </c>
      <c r="AE88" s="111" t="s">
        <v>276</v>
      </c>
      <c r="AG88" s="130"/>
    </row>
    <row r="89" spans="1:33" ht="13" x14ac:dyDescent="0.3">
      <c r="B89" s="103"/>
      <c r="C89" s="93"/>
      <c r="D89" s="94"/>
      <c r="E89" s="94"/>
      <c r="F89" s="94"/>
      <c r="G89" s="94"/>
      <c r="H89" s="94"/>
      <c r="I89" s="94"/>
      <c r="J89" s="138" t="s">
        <v>349</v>
      </c>
      <c r="K89" s="94"/>
      <c r="L89" s="94"/>
      <c r="M89" s="95"/>
      <c r="N89" s="96"/>
      <c r="O89" s="94"/>
      <c r="P89" s="94"/>
      <c r="Q89" s="94"/>
      <c r="R89" s="94"/>
      <c r="S89" s="94"/>
      <c r="T89" s="94"/>
      <c r="U89" s="94"/>
      <c r="V89" s="96"/>
      <c r="W89" s="94"/>
      <c r="X89" s="94"/>
      <c r="Y89" s="94"/>
      <c r="Z89" s="93"/>
      <c r="AA89" s="94"/>
      <c r="AB89" s="98"/>
      <c r="AC89" s="136"/>
      <c r="AD89" s="97"/>
      <c r="AE89" s="98"/>
      <c r="AG89" s="130"/>
    </row>
    <row r="90" spans="1:33" ht="14.5" x14ac:dyDescent="0.35">
      <c r="A90" s="88">
        <v>1000</v>
      </c>
      <c r="B90" s="103"/>
      <c r="C90" s="93" t="s">
        <v>350</v>
      </c>
      <c r="D90" s="94"/>
      <c r="E90" s="135">
        <v>0</v>
      </c>
      <c r="F90" s="94" t="s">
        <v>351</v>
      </c>
      <c r="G90" s="94"/>
      <c r="H90" s="135">
        <v>0</v>
      </c>
      <c r="I90" s="94" t="s">
        <v>351</v>
      </c>
      <c r="J90" s="161">
        <f>H90*3.066/1000</f>
        <v>0</v>
      </c>
      <c r="K90" s="94" t="s">
        <v>352</v>
      </c>
      <c r="L90" s="94"/>
      <c r="M90" s="95">
        <f>H90-E90</f>
        <v>0</v>
      </c>
      <c r="N90" s="137" t="e">
        <f>(M90*3.066/1000)*$F$6/A90*1000</f>
        <v>#VALUE!</v>
      </c>
      <c r="O90" s="94" t="s">
        <v>14</v>
      </c>
      <c r="P90" s="94"/>
      <c r="Q90" s="94"/>
      <c r="R90" s="94"/>
      <c r="S90" s="94"/>
      <c r="T90" s="94"/>
      <c r="U90" s="94"/>
      <c r="V90" s="137" t="e">
        <f t="shared" ref="V90" si="50">N90</f>
        <v>#VALUE!</v>
      </c>
      <c r="W90" s="94" t="s">
        <v>14</v>
      </c>
      <c r="X90" s="94"/>
      <c r="Y90" s="94"/>
      <c r="Z90" s="93" t="s">
        <v>353</v>
      </c>
      <c r="AA90" s="94"/>
      <c r="AB90" s="98"/>
      <c r="AC90" s="136">
        <v>1</v>
      </c>
      <c r="AD90" s="97"/>
      <c r="AE90" s="98" t="s">
        <v>4</v>
      </c>
      <c r="AG90" s="130"/>
    </row>
    <row r="91" spans="1:33" ht="8.4" customHeight="1" x14ac:dyDescent="0.25">
      <c r="B91" s="103"/>
      <c r="C91" s="93"/>
      <c r="D91" s="94"/>
      <c r="E91" s="94"/>
      <c r="F91" s="94"/>
      <c r="G91" s="94"/>
      <c r="H91" s="94"/>
      <c r="I91" s="94"/>
      <c r="J91" s="94"/>
      <c r="K91" s="94"/>
      <c r="L91" s="94"/>
      <c r="M91" s="95"/>
      <c r="N91" s="96"/>
      <c r="O91" s="94"/>
      <c r="P91" s="94"/>
      <c r="Q91" s="94"/>
      <c r="R91" s="94"/>
      <c r="S91" s="94"/>
      <c r="T91" s="94"/>
      <c r="U91" s="94"/>
      <c r="V91" s="96"/>
      <c r="W91" s="94"/>
      <c r="X91" s="94"/>
      <c r="Y91" s="94"/>
      <c r="Z91" s="93"/>
      <c r="AA91" s="94"/>
      <c r="AB91" s="98"/>
      <c r="AC91" s="136"/>
      <c r="AD91" s="97"/>
      <c r="AE91" s="98"/>
      <c r="AG91" s="130"/>
    </row>
    <row r="92" spans="1:33" ht="14.5" x14ac:dyDescent="0.35">
      <c r="A92" s="88">
        <v>1000</v>
      </c>
      <c r="B92" s="103"/>
      <c r="C92" s="93" t="s">
        <v>354</v>
      </c>
      <c r="D92" s="94"/>
      <c r="E92" s="135">
        <v>0</v>
      </c>
      <c r="F92" s="94" t="s">
        <v>355</v>
      </c>
      <c r="G92" s="94"/>
      <c r="H92" s="135">
        <v>0</v>
      </c>
      <c r="I92" s="94" t="s">
        <v>355</v>
      </c>
      <c r="J92" s="142">
        <f>H92/3.066*1000</f>
        <v>0</v>
      </c>
      <c r="K92" s="94" t="s">
        <v>356</v>
      </c>
      <c r="L92" s="94"/>
      <c r="M92" s="95">
        <f>H92-E92</f>
        <v>0</v>
      </c>
      <c r="N92" s="137" t="e">
        <f>M92*$F$6/A92*1000</f>
        <v>#VALUE!</v>
      </c>
      <c r="O92" s="94" t="s">
        <v>14</v>
      </c>
      <c r="P92" s="94"/>
      <c r="Q92" s="94"/>
      <c r="R92" s="94"/>
      <c r="S92" s="94"/>
      <c r="T92" s="94"/>
      <c r="U92" s="94"/>
      <c r="V92" s="137" t="e">
        <f t="shared" ref="V92" si="51">N92</f>
        <v>#VALUE!</v>
      </c>
      <c r="W92" s="94" t="s">
        <v>14</v>
      </c>
      <c r="X92" s="94"/>
      <c r="Y92" s="94"/>
      <c r="Z92" s="93" t="s">
        <v>357</v>
      </c>
      <c r="AA92" s="94"/>
      <c r="AB92" s="98"/>
      <c r="AC92" s="97">
        <v>0.02</v>
      </c>
      <c r="AD92" s="97"/>
      <c r="AE92" s="98" t="s">
        <v>4</v>
      </c>
      <c r="AG92" s="130"/>
    </row>
    <row r="93" spans="1:33" ht="8.4" customHeight="1" thickBot="1" x14ac:dyDescent="0.3">
      <c r="B93" s="103"/>
      <c r="C93" s="144"/>
      <c r="D93" s="105"/>
      <c r="E93" s="105"/>
      <c r="F93" s="105"/>
      <c r="G93" s="105"/>
      <c r="H93" s="171"/>
      <c r="I93" s="105"/>
      <c r="J93" s="105"/>
      <c r="K93" s="105"/>
      <c r="L93" s="105"/>
      <c r="M93" s="108"/>
      <c r="N93" s="109"/>
      <c r="O93" s="105"/>
      <c r="P93" s="105"/>
      <c r="Q93" s="105"/>
      <c r="R93" s="105"/>
      <c r="S93" s="105"/>
      <c r="T93" s="105"/>
      <c r="U93" s="105"/>
      <c r="V93" s="109"/>
      <c r="W93" s="105"/>
      <c r="X93" s="105"/>
      <c r="Y93" s="105"/>
      <c r="Z93" s="144"/>
      <c r="AA93" s="105"/>
      <c r="AB93" s="111"/>
      <c r="AC93" s="108"/>
      <c r="AD93" s="110"/>
      <c r="AE93" s="111"/>
      <c r="AG93" s="153"/>
    </row>
    <row r="94" spans="1:33" hidden="1" x14ac:dyDescent="0.25">
      <c r="C94" s="162"/>
      <c r="D94" s="162"/>
      <c r="E94" s="162"/>
      <c r="F94" s="162"/>
      <c r="G94" s="162"/>
      <c r="H94" s="162"/>
      <c r="I94" s="162"/>
      <c r="J94" s="162"/>
      <c r="K94" s="162"/>
      <c r="L94" s="162"/>
      <c r="M94" s="163"/>
      <c r="N94" s="164"/>
      <c r="O94" s="162"/>
      <c r="P94" s="162"/>
      <c r="Q94" s="162"/>
      <c r="R94" s="162"/>
      <c r="S94" s="162"/>
      <c r="T94" s="162"/>
      <c r="U94" s="162"/>
      <c r="V94" s="164"/>
      <c r="W94" s="162"/>
      <c r="X94" s="162"/>
      <c r="Y94" s="162"/>
      <c r="Z94" s="162"/>
      <c r="AA94" s="162"/>
      <c r="AB94" s="163"/>
      <c r="AC94" s="163"/>
      <c r="AD94" s="165"/>
      <c r="AE94" s="162"/>
      <c r="AF94" s="162"/>
      <c r="AG94" s="162"/>
    </row>
    <row r="95" spans="1:33" ht="13" x14ac:dyDescent="0.3">
      <c r="C95" s="166" t="s">
        <v>358</v>
      </c>
    </row>
    <row r="96" spans="1:33" x14ac:dyDescent="0.25">
      <c r="C96" s="89" t="s">
        <v>359</v>
      </c>
    </row>
    <row r="98" spans="1:31" ht="13" x14ac:dyDescent="0.3">
      <c r="C98" s="166" t="s">
        <v>360</v>
      </c>
    </row>
    <row r="99" spans="1:31" ht="41.4" customHeight="1" x14ac:dyDescent="0.25">
      <c r="C99" s="237" t="s">
        <v>406</v>
      </c>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row>
    <row r="100" spans="1:31" s="166" customFormat="1" ht="13" x14ac:dyDescent="0.3">
      <c r="A100" s="167"/>
      <c r="C100" s="166" t="s">
        <v>361</v>
      </c>
      <c r="M100" s="168"/>
      <c r="N100" s="169"/>
      <c r="V100" s="169"/>
      <c r="AB100" s="168"/>
      <c r="AC100" s="168"/>
      <c r="AD100" s="170"/>
    </row>
    <row r="101" spans="1:31" x14ac:dyDescent="0.25">
      <c r="C101" s="89" t="s">
        <v>362</v>
      </c>
    </row>
    <row r="102" spans="1:31" x14ac:dyDescent="0.25">
      <c r="C102" s="89" t="s">
        <v>363</v>
      </c>
    </row>
    <row r="103" spans="1:31" x14ac:dyDescent="0.25">
      <c r="C103" s="89" t="s">
        <v>364</v>
      </c>
    </row>
    <row r="105" spans="1:31" s="166" customFormat="1" ht="13" x14ac:dyDescent="0.3">
      <c r="A105" s="167"/>
      <c r="M105" s="168"/>
      <c r="N105" s="169"/>
      <c r="V105" s="169"/>
      <c r="AB105" s="168"/>
      <c r="AC105" s="168"/>
      <c r="AD105" s="170"/>
    </row>
  </sheetData>
  <sheetProtection algorithmName="SHA-512" hashValue="fNFzJ4CoKewLchA7SaGtZ4xJgmLDnh9Lwg0kZhUsIm4WXT7lILOPcIf2gUrSzYcihb04jI7lP2RP880SYctFlQ==" saltValue="z7yX7BfFIZx4JwlAIZnOBA==" spinCount="100000" sheet="1" objects="1" scenarios="1" selectLockedCells="1"/>
  <mergeCells count="18">
    <mergeCell ref="P58:R58"/>
    <mergeCell ref="S58:T58"/>
    <mergeCell ref="C2:AE2"/>
    <mergeCell ref="AG5:AG7"/>
    <mergeCell ref="P8:X8"/>
    <mergeCell ref="Z8:AB8"/>
    <mergeCell ref="P9:R9"/>
    <mergeCell ref="S9:T9"/>
    <mergeCell ref="P19:X19"/>
    <mergeCell ref="Z19:AB19"/>
    <mergeCell ref="P20:R20"/>
    <mergeCell ref="S20:T20"/>
    <mergeCell ref="P57:X57"/>
    <mergeCell ref="P69:X69"/>
    <mergeCell ref="P70:R70"/>
    <mergeCell ref="S70:T70"/>
    <mergeCell ref="C87:J87"/>
    <mergeCell ref="C99:AE9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STARTUP</vt:lpstr>
      <vt:lpstr>ATI ICP Assessment tool</vt:lpstr>
      <vt:lpstr>RM ICP-OES Assessment tool</vt:lpstr>
      <vt:lpstr>RM ICP-MS Assessment tool</vt:lpstr>
      <vt:lpstr>Classic Calculator</vt:lpstr>
      <vt:lpstr>'ATI ICP Assessment tool'!Print_Area</vt:lpstr>
      <vt:lpstr>'RM ICP-MS Assessment tool'!Print_Area</vt:lpstr>
      <vt:lpstr>'RM ICP-OES Assessment tool'!Print_Area</vt:lpstr>
      <vt:lpstr>STARTUP!Print_Area</vt:lpstr>
    </vt:vector>
  </TitlesOfParts>
  <Company>Reef Moonshiners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dc:creator>
  <cp:keywords>C_Unrestricted</cp:keywords>
  <cp:lastModifiedBy>Ines Wischmann</cp:lastModifiedBy>
  <cp:lastPrinted>2020-02-28T13:36:44Z</cp:lastPrinted>
  <dcterms:created xsi:type="dcterms:W3CDTF">2020-02-12T20:03:18Z</dcterms:created>
  <dcterms:modified xsi:type="dcterms:W3CDTF">2022-11-26T15:59:42Z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Confidentiality">
    <vt:lpwstr>Unrestricted</vt:lpwstr>
  </property>
  <property fmtid="{D5CDD505-2E9C-101B-9397-08002B2CF9AE}" pid="3" name="sodocoClasLang">
    <vt:lpwstr>Unrestricted</vt:lpwstr>
  </property>
  <property fmtid="{D5CDD505-2E9C-101B-9397-08002B2CF9AE}" pid="4" name="sodocoClasLangId">
    <vt:i4>0</vt:i4>
  </property>
  <property fmtid="{D5CDD505-2E9C-101B-9397-08002B2CF9AE}" pid="5" name="sodocoClasId">
    <vt:i4>0</vt:i4>
  </property>
  <property fmtid="{D5CDD505-2E9C-101B-9397-08002B2CF9AE}" pid="6" name="MSIP_Label_36791f77-3d39-4d72-9277-ac879ec799ed_Enabled">
    <vt:lpwstr>true</vt:lpwstr>
  </property>
  <property fmtid="{D5CDD505-2E9C-101B-9397-08002B2CF9AE}" pid="7" name="MSIP_Label_36791f77-3d39-4d72-9277-ac879ec799ed_SetDate">
    <vt:lpwstr>2022-09-05T17:41:57Z</vt:lpwstr>
  </property>
  <property fmtid="{D5CDD505-2E9C-101B-9397-08002B2CF9AE}" pid="8" name="MSIP_Label_36791f77-3d39-4d72-9277-ac879ec799ed_Method">
    <vt:lpwstr>Standard</vt:lpwstr>
  </property>
  <property fmtid="{D5CDD505-2E9C-101B-9397-08002B2CF9AE}" pid="9" name="MSIP_Label_36791f77-3d39-4d72-9277-ac879ec799ed_Name">
    <vt:lpwstr>restricted-default</vt:lpwstr>
  </property>
  <property fmtid="{D5CDD505-2E9C-101B-9397-08002B2CF9AE}" pid="10" name="MSIP_Label_36791f77-3d39-4d72-9277-ac879ec799ed_SiteId">
    <vt:lpwstr>254ba93e-1f6f-48f3-90e6-e2766664b477</vt:lpwstr>
  </property>
  <property fmtid="{D5CDD505-2E9C-101B-9397-08002B2CF9AE}" pid="11" name="MSIP_Label_36791f77-3d39-4d72-9277-ac879ec799ed_ActionId">
    <vt:lpwstr>8595bde6-9228-42ed-b6b6-ad12d5199388</vt:lpwstr>
  </property>
  <property fmtid="{D5CDD505-2E9C-101B-9397-08002B2CF9AE}" pid="12" name="MSIP_Label_36791f77-3d39-4d72-9277-ac879ec799ed_ContentBits">
    <vt:lpwstr>0</vt:lpwstr>
  </property>
</Properties>
</file>